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9" i="1"/>
  <c r="L494"/>
  <c r="L489"/>
  <c r="L467"/>
  <c r="L452"/>
  <c r="L447"/>
  <c r="L425"/>
  <c r="L410"/>
  <c r="L405"/>
  <c r="L383"/>
  <c r="L368"/>
  <c r="L363"/>
  <c r="L341"/>
  <c r="L326"/>
  <c r="L321"/>
  <c r="L215"/>
  <c r="L200"/>
  <c r="L195"/>
  <c r="L173"/>
  <c r="L158"/>
  <c r="L153"/>
  <c r="L131"/>
  <c r="L116"/>
  <c r="L111"/>
  <c r="L89"/>
  <c r="L74"/>
  <c r="L69"/>
  <c r="L32"/>
  <c r="L27"/>
  <c r="L13"/>
  <c r="L242"/>
  <c r="L237"/>
  <c r="L559" l="1"/>
  <c r="L517"/>
  <c r="L475"/>
  <c r="L433"/>
  <c r="L391"/>
  <c r="L349"/>
  <c r="L307"/>
  <c r="L265"/>
  <c r="L223"/>
  <c r="L257" s="1"/>
  <c r="L181"/>
  <c r="L139"/>
  <c r="L97"/>
  <c r="L55"/>
  <c r="B593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I517"/>
  <c r="I551" s="1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J475"/>
  <c r="I475"/>
  <c r="H475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J433"/>
  <c r="I433"/>
  <c r="I467" s="1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J299" s="1"/>
  <c r="I265"/>
  <c r="H265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H223"/>
  <c r="H257" s="1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H173" s="1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J131" s="1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H89" s="1"/>
  <c r="G55"/>
  <c r="F55"/>
  <c r="B47"/>
  <c r="A47"/>
  <c r="B40"/>
  <c r="A40"/>
  <c r="B33"/>
  <c r="A33"/>
  <c r="B28"/>
  <c r="A28"/>
  <c r="B18"/>
  <c r="A18"/>
  <c r="B14"/>
  <c r="A14"/>
  <c r="G46"/>
  <c r="H46"/>
  <c r="I46"/>
  <c r="J46"/>
  <c r="F46"/>
  <c r="G39"/>
  <c r="H39"/>
  <c r="I39"/>
  <c r="J39"/>
  <c r="F39"/>
  <c r="G32"/>
  <c r="H32"/>
  <c r="I32"/>
  <c r="J32"/>
  <c r="F32"/>
  <c r="G27"/>
  <c r="H27"/>
  <c r="I27"/>
  <c r="J27"/>
  <c r="F27"/>
  <c r="G17"/>
  <c r="H17"/>
  <c r="I17"/>
  <c r="J17"/>
  <c r="F17"/>
  <c r="G13"/>
  <c r="G47" s="1"/>
  <c r="H13"/>
  <c r="I13"/>
  <c r="J13"/>
  <c r="F13"/>
  <c r="F467" l="1"/>
  <c r="J467"/>
  <c r="H425"/>
  <c r="F383"/>
  <c r="J383"/>
  <c r="H47"/>
  <c r="G257"/>
  <c r="G341"/>
  <c r="F509"/>
  <c r="H551"/>
  <c r="J593"/>
  <c r="H299"/>
  <c r="F341"/>
  <c r="J341"/>
  <c r="H383"/>
  <c r="F425"/>
  <c r="J425"/>
  <c r="I509"/>
  <c r="G551"/>
  <c r="I593"/>
  <c r="I299"/>
  <c r="G425"/>
  <c r="J509"/>
  <c r="F593"/>
  <c r="G299"/>
  <c r="I341"/>
  <c r="G383"/>
  <c r="G467"/>
  <c r="F551"/>
  <c r="J551"/>
  <c r="F257"/>
  <c r="I257"/>
  <c r="J215"/>
  <c r="I215"/>
  <c r="H215"/>
  <c r="G215"/>
  <c r="G173"/>
  <c r="J173"/>
  <c r="I173"/>
  <c r="H131"/>
  <c r="G131"/>
  <c r="I89"/>
  <c r="I47"/>
  <c r="J47"/>
  <c r="I383"/>
  <c r="H593"/>
  <c r="G593"/>
  <c r="J89"/>
  <c r="I425"/>
  <c r="H509"/>
  <c r="J257"/>
  <c r="G89"/>
  <c r="H341"/>
  <c r="F89"/>
  <c r="F131"/>
  <c r="F173"/>
  <c r="H467"/>
  <c r="I131"/>
  <c r="F47"/>
  <c r="H594" l="1"/>
  <c r="G594"/>
  <c r="I594"/>
  <c r="F594"/>
  <c r="J594"/>
  <c r="L47"/>
  <c r="L17" l="1"/>
  <c r="L563"/>
  <c r="L593"/>
  <c r="L333"/>
  <c r="L185"/>
  <c r="L459"/>
  <c r="L417"/>
  <c r="L284"/>
  <c r="L279"/>
  <c r="L143"/>
  <c r="L375"/>
  <c r="L479"/>
  <c r="L578"/>
  <c r="L573"/>
  <c r="L543"/>
  <c r="L395"/>
  <c r="L437"/>
  <c r="L531"/>
  <c r="L536"/>
  <c r="L172"/>
  <c r="L130"/>
  <c r="L88"/>
  <c r="L382"/>
  <c r="L508"/>
  <c r="L249"/>
  <c r="L207"/>
  <c r="L227"/>
  <c r="L214"/>
  <c r="L424"/>
  <c r="L269"/>
  <c r="L299"/>
  <c r="L594"/>
  <c r="L59"/>
  <c r="L501"/>
  <c r="L551"/>
  <c r="L521"/>
  <c r="L466"/>
  <c r="L101"/>
  <c r="L291"/>
  <c r="L39"/>
  <c r="L256"/>
  <c r="L298"/>
  <c r="L585"/>
  <c r="L165"/>
  <c r="L340"/>
  <c r="L123"/>
  <c r="L353"/>
  <c r="L81"/>
  <c r="L46"/>
  <c r="L550"/>
  <c r="L311"/>
  <c r="L592"/>
</calcChain>
</file>

<file path=xl/sharedStrings.xml><?xml version="1.0" encoding="utf-8"?>
<sst xmlns="http://schemas.openxmlformats.org/spreadsheetml/2006/main" count="625" uniqueCount="99">
  <si>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</si>
  <si>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</si>
  <si>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</si>
  <si>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</si>
  <si>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</si>
  <si>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</si>
  <si>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</si>
  <si>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</si>
  <si>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</si>
  <si>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</si>
  <si>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</si>
  <si>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</si>
  <si>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</si>
  <si>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</si>
  <si>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</si>
  <si>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</si>
  <si>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</si>
  <si>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</si>
  <si>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</si>
  <si>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</si>
  <si>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</si>
  <si>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</si>
  <si>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</si>
  <si>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</si>
  <si>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</si>
  <si>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</si>
  <si>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</si>
  <si>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</si>
  <si>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</si>
  <si>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</si>
  <si>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</si>
  <si>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</si>
  <si>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</si>
  <si>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</si>
  <si>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</si>
  <si>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</si>
  <si>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</si>
  <si>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</si>
  <si>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</si>
  <si>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</si>
  <si>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</si>
  <si>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</si>
  <si>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</si>
  <si>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</si>
  <si>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</si>
  <si>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</si>
  <si>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 xml:space="preserve">Икра кабачковая </t>
  </si>
  <si>
    <t>Макароны отварные с маслом сливочным</t>
  </si>
  <si>
    <t>Напиток из шиповника</t>
  </si>
  <si>
    <t>Хлеб пшеничный</t>
  </si>
  <si>
    <t>Суп гороховый с мясом кур</t>
  </si>
  <si>
    <t>Чахохбили из филе кур</t>
  </si>
  <si>
    <t xml:space="preserve">Каша рисовая рассыпчатая </t>
  </si>
  <si>
    <t>Чай с сахаром</t>
  </si>
  <si>
    <t>Булочка со сгущенным молоком</t>
  </si>
  <si>
    <t>Каша манная на молоке</t>
  </si>
  <si>
    <t>Гренка запеченная (батон, масло сливочное, сыр)</t>
  </si>
  <si>
    <t>Салат Летний</t>
  </si>
  <si>
    <t>Свекольник</t>
  </si>
  <si>
    <t xml:space="preserve">Котлета мясная с соусом </t>
  </si>
  <si>
    <t xml:space="preserve">Каша гречневая рассыпчатая </t>
  </si>
  <si>
    <t>Компот из сухофруктов</t>
  </si>
  <si>
    <t>Булочка Маковка</t>
  </si>
  <si>
    <t>Вареники (в ассортименте) с соусом сливочным</t>
  </si>
  <si>
    <t>Печенье</t>
  </si>
  <si>
    <t>кондит изд</t>
  </si>
  <si>
    <t>Нарезка овощная</t>
  </si>
  <si>
    <t>Суп крестьянский с мясом кур</t>
  </si>
  <si>
    <t>Голубцы ленивые</t>
  </si>
  <si>
    <t>Булочка Ванильная</t>
  </si>
  <si>
    <t>Суп молочный вермишелевый</t>
  </si>
  <si>
    <t>Хлеб пшеничный/сыр</t>
  </si>
  <si>
    <t>Борщ с мясом кур</t>
  </si>
  <si>
    <t>Жаркое по домашнему</t>
  </si>
  <si>
    <t>Булочка с повидлом</t>
  </si>
  <si>
    <t>Салат Овощной</t>
  </si>
  <si>
    <t xml:space="preserve">Гречка по купечески с мясом </t>
  </si>
  <si>
    <t xml:space="preserve">Суп с морской капустой </t>
  </si>
  <si>
    <t>Беф-строганов</t>
  </si>
  <si>
    <t xml:space="preserve">Хлеб пшеничный </t>
  </si>
  <si>
    <t>Булочка Сахарок</t>
  </si>
  <si>
    <t>Яблоко</t>
  </si>
  <si>
    <t>Суп рыбный</t>
  </si>
  <si>
    <t>Печень по-строгановски</t>
  </si>
  <si>
    <t>Каша Дружба на молоке</t>
  </si>
  <si>
    <t xml:space="preserve">Суп гречневый с мясными фрикадельками </t>
  </si>
  <si>
    <t>Рагу овощное с мясом</t>
  </si>
  <si>
    <t xml:space="preserve">Булочка Сахарок </t>
  </si>
  <si>
    <t>Макароны отварные с маслом сливочным, с сыром</t>
  </si>
  <si>
    <t xml:space="preserve">Плов с мясом </t>
  </si>
  <si>
    <t>Салат Витаминный</t>
  </si>
  <si>
    <t>Суп вермишелевый с мясом кур</t>
  </si>
  <si>
    <t>Котлета мясная с соусом</t>
  </si>
  <si>
    <t>Пирожок с повидлом</t>
  </si>
  <si>
    <t>Гуляш из филе кур</t>
  </si>
  <si>
    <t>Щи по-домашнему</t>
  </si>
  <si>
    <t>Тефтели с соусом</t>
  </si>
  <si>
    <t>Гороховое пюре</t>
  </si>
  <si>
    <t>Булочка с сыром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</si>
</sst>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11" fillId="5" borderId="17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19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alignment vertical="top" wrapText="1"/>
      <protection locked="0"/>
    </xf>
    <xf numFmtId="0" fontId="0" fillId="3" borderId="2" xfId="0" applyFill="1" applyBorder="1" applyProtection="1">
      <protection locked="0"/>
    </xf>
    <xf numFmtId="2" fontId="11" fillId="5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00" sqref="H6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5.42578125" style="2" customWidth="1"/>
    <col min="13" max="16384" width="9.140625" style="2"/>
  </cols>
  <sheetData>
    <row r="1" spans="1:12" ht="15">
      <c r="A1" s="1" t="s">
        <v>7</v>
      </c>
      <c r="C1" s="73"/>
      <c r="D1" s="74"/>
      <c r="E1" s="74"/>
      <c r="F1" s="13" t="s">
        <v>16</v>
      </c>
      <c r="G1" s="2" t="s">
        <v>17</v>
      </c>
      <c r="H1" s="75"/>
      <c r="I1" s="75"/>
      <c r="J1" s="75"/>
      <c r="K1" s="75"/>
    </row>
    <row r="2" spans="1:12" ht="18">
      <c r="A2" s="43" t="s">
        <v>6</v>
      </c>
      <c r="C2" s="2"/>
      <c r="G2" s="2" t="s">
        <v>18</v>
      </c>
      <c r="H2" s="75"/>
      <c r="I2" s="75"/>
      <c r="J2" s="75"/>
      <c r="K2" s="7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2025</v>
      </c>
      <c r="K3" s="1"/>
    </row>
    <row r="4" spans="1:12" ht="13.5" thickBot="1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58" t="s">
        <v>47</v>
      </c>
      <c r="F6" s="59">
        <v>190</v>
      </c>
      <c r="G6" s="59">
        <v>5.0999999999999996</v>
      </c>
      <c r="H6" s="59">
        <v>7.5</v>
      </c>
      <c r="I6" s="59">
        <v>28.5</v>
      </c>
      <c r="J6" s="59">
        <v>219</v>
      </c>
      <c r="K6" s="60">
        <v>203</v>
      </c>
      <c r="L6" s="66">
        <v>24</v>
      </c>
    </row>
    <row r="7" spans="1:12" ht="15">
      <c r="A7" s="25"/>
      <c r="B7" s="16"/>
      <c r="C7" s="11"/>
      <c r="D7" s="65" t="s">
        <v>27</v>
      </c>
      <c r="E7" s="61" t="s">
        <v>46</v>
      </c>
      <c r="F7" s="62">
        <v>60</v>
      </c>
      <c r="G7" s="62">
        <v>0.54</v>
      </c>
      <c r="H7" s="62">
        <v>2.12</v>
      </c>
      <c r="I7" s="62">
        <v>3.47</v>
      </c>
      <c r="J7" s="62">
        <v>69.260000000000005</v>
      </c>
      <c r="K7" s="63">
        <v>73</v>
      </c>
      <c r="L7" s="67">
        <v>14</v>
      </c>
    </row>
    <row r="8" spans="1:12" ht="15">
      <c r="A8" s="25"/>
      <c r="B8" s="16"/>
      <c r="C8" s="11"/>
      <c r="D8" s="7" t="s">
        <v>22</v>
      </c>
      <c r="E8" s="61" t="s">
        <v>48</v>
      </c>
      <c r="F8" s="62">
        <v>200</v>
      </c>
      <c r="G8" s="62">
        <v>0.4</v>
      </c>
      <c r="H8" s="62">
        <v>0.27</v>
      </c>
      <c r="I8" s="62">
        <v>17.2</v>
      </c>
      <c r="J8" s="62">
        <v>72.8</v>
      </c>
      <c r="K8" s="63">
        <v>388</v>
      </c>
      <c r="L8" s="67">
        <v>10.97</v>
      </c>
    </row>
    <row r="9" spans="1:12" ht="15">
      <c r="A9" s="25"/>
      <c r="B9" s="16"/>
      <c r="C9" s="11"/>
      <c r="D9" s="7" t="s">
        <v>23</v>
      </c>
      <c r="E9" s="61" t="s">
        <v>49</v>
      </c>
      <c r="F9" s="62">
        <v>60</v>
      </c>
      <c r="G9" s="62">
        <v>4</v>
      </c>
      <c r="H9" s="62">
        <v>0.67</v>
      </c>
      <c r="I9" s="62">
        <v>32.200000000000003</v>
      </c>
      <c r="J9" s="62">
        <v>155.87</v>
      </c>
      <c r="K9" s="63">
        <v>1</v>
      </c>
      <c r="L9" s="67">
        <v>8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68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68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510</v>
      </c>
      <c r="G13" s="21">
        <f t="shared" ref="G13:J13" si="0">SUM(G6:G12)</f>
        <v>10.039999999999999</v>
      </c>
      <c r="H13" s="21">
        <f t="shared" si="0"/>
        <v>10.56</v>
      </c>
      <c r="I13" s="21">
        <f t="shared" si="0"/>
        <v>81.37</v>
      </c>
      <c r="J13" s="21">
        <f t="shared" si="0"/>
        <v>516.93000000000006</v>
      </c>
      <c r="K13" s="27"/>
      <c r="L13" s="21">
        <f t="shared" ref="L13" si="1">SUM(L6:L12)</f>
        <v>56.97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61" t="s">
        <v>50</v>
      </c>
      <c r="F19" s="62">
        <v>200</v>
      </c>
      <c r="G19" s="62">
        <v>7</v>
      </c>
      <c r="H19" s="62">
        <v>3.25</v>
      </c>
      <c r="I19" s="62">
        <v>17.25</v>
      </c>
      <c r="J19" s="62">
        <v>148.25</v>
      </c>
      <c r="K19" s="63">
        <v>102</v>
      </c>
      <c r="L19" s="67">
        <v>40</v>
      </c>
    </row>
    <row r="20" spans="1:12" ht="15">
      <c r="A20" s="25"/>
      <c r="B20" s="16"/>
      <c r="C20" s="11"/>
      <c r="D20" s="7" t="s">
        <v>29</v>
      </c>
      <c r="E20" s="61" t="s">
        <v>51</v>
      </c>
      <c r="F20" s="62">
        <v>90</v>
      </c>
      <c r="G20" s="62">
        <v>12</v>
      </c>
      <c r="H20" s="62">
        <v>9.64</v>
      </c>
      <c r="I20" s="62">
        <v>3.26</v>
      </c>
      <c r="J20" s="62">
        <v>220</v>
      </c>
      <c r="K20" s="63">
        <v>299</v>
      </c>
      <c r="L20" s="67">
        <v>50</v>
      </c>
    </row>
    <row r="21" spans="1:12" ht="15">
      <c r="A21" s="25"/>
      <c r="B21" s="16"/>
      <c r="C21" s="11"/>
      <c r="D21" s="7" t="s">
        <v>30</v>
      </c>
      <c r="E21" s="61" t="s">
        <v>52</v>
      </c>
      <c r="F21" s="62">
        <v>150</v>
      </c>
      <c r="G21" s="62">
        <v>3</v>
      </c>
      <c r="H21" s="62">
        <v>5.42</v>
      </c>
      <c r="I21" s="62">
        <v>36.67</v>
      </c>
      <c r="J21" s="62">
        <v>210.11</v>
      </c>
      <c r="K21" s="63">
        <v>171</v>
      </c>
      <c r="L21" s="67">
        <v>23</v>
      </c>
    </row>
    <row r="22" spans="1:12" ht="15">
      <c r="A22" s="25"/>
      <c r="B22" s="16"/>
      <c r="C22" s="11"/>
      <c r="D22" s="7" t="s">
        <v>31</v>
      </c>
      <c r="E22" s="61" t="s">
        <v>53</v>
      </c>
      <c r="F22" s="62">
        <v>200</v>
      </c>
      <c r="G22" s="62">
        <v>0.06</v>
      </c>
      <c r="H22" s="62">
        <v>0.02</v>
      </c>
      <c r="I22" s="62">
        <v>9.99</v>
      </c>
      <c r="J22" s="62">
        <v>40</v>
      </c>
      <c r="K22" s="63">
        <v>375</v>
      </c>
      <c r="L22" s="67">
        <v>5</v>
      </c>
    </row>
    <row r="23" spans="1:12" ht="15">
      <c r="A23" s="25"/>
      <c r="B23" s="16"/>
      <c r="C23" s="11"/>
      <c r="D23" s="7" t="s">
        <v>32</v>
      </c>
      <c r="E23" s="61" t="s">
        <v>49</v>
      </c>
      <c r="F23" s="62">
        <v>60</v>
      </c>
      <c r="G23" s="62">
        <v>4</v>
      </c>
      <c r="H23" s="62">
        <v>0.67</v>
      </c>
      <c r="I23" s="62">
        <v>32.200000000000003</v>
      </c>
      <c r="J23" s="62">
        <v>155.87</v>
      </c>
      <c r="K23" s="63">
        <v>1</v>
      </c>
      <c r="L23" s="67">
        <v>8</v>
      </c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68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68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68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700</v>
      </c>
      <c r="G27" s="21">
        <f t="shared" ref="G27:J27" si="3">SUM(G18:G26)</f>
        <v>26.06</v>
      </c>
      <c r="H27" s="21">
        <f t="shared" si="3"/>
        <v>19.000000000000004</v>
      </c>
      <c r="I27" s="21">
        <f t="shared" si="3"/>
        <v>99.37</v>
      </c>
      <c r="J27" s="21">
        <f t="shared" si="3"/>
        <v>774.23</v>
      </c>
      <c r="K27" s="27"/>
      <c r="L27" s="69">
        <f>SUM(L18:L26)</f>
        <v>126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61" t="s">
        <v>54</v>
      </c>
      <c r="F28" s="62">
        <v>100</v>
      </c>
      <c r="G28" s="62">
        <v>13.29</v>
      </c>
      <c r="H28" s="62">
        <v>15</v>
      </c>
      <c r="I28" s="62">
        <v>46.68</v>
      </c>
      <c r="J28" s="62">
        <v>376.45</v>
      </c>
      <c r="K28" s="63">
        <v>428</v>
      </c>
      <c r="L28" s="67">
        <v>35</v>
      </c>
    </row>
    <row r="29" spans="1:12" ht="15">
      <c r="A29" s="25"/>
      <c r="B29" s="16"/>
      <c r="C29" s="11"/>
      <c r="D29" s="12" t="s">
        <v>31</v>
      </c>
      <c r="E29" s="61" t="s">
        <v>53</v>
      </c>
      <c r="F29" s="62">
        <v>200</v>
      </c>
      <c r="G29" s="62">
        <v>0.06</v>
      </c>
      <c r="H29" s="62">
        <v>0.02</v>
      </c>
      <c r="I29" s="62">
        <v>9.99</v>
      </c>
      <c r="J29" s="62">
        <v>40</v>
      </c>
      <c r="K29" s="63">
        <v>375</v>
      </c>
      <c r="L29" s="67">
        <v>5</v>
      </c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68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68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13.35</v>
      </c>
      <c r="H32" s="21">
        <f t="shared" si="4"/>
        <v>15.02</v>
      </c>
      <c r="I32" s="21">
        <f t="shared" si="4"/>
        <v>56.67</v>
      </c>
      <c r="J32" s="21">
        <f t="shared" si="4"/>
        <v>416.45</v>
      </c>
      <c r="K32" s="27"/>
      <c r="L32" s="69">
        <f>SUM(L28:L31)</f>
        <v>40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71" t="s">
        <v>4</v>
      </c>
      <c r="D47" s="72"/>
      <c r="E47" s="33"/>
      <c r="F47" s="34">
        <f>F13+F17+F27+F32+F39+F46</f>
        <v>1510</v>
      </c>
      <c r="G47" s="34">
        <f t="shared" ref="G47:J47" si="7">G13+G17+G27+G32+G39+G46</f>
        <v>49.449999999999996</v>
      </c>
      <c r="H47" s="34">
        <f t="shared" si="7"/>
        <v>44.58</v>
      </c>
      <c r="I47" s="34">
        <f t="shared" si="7"/>
        <v>237.41000000000003</v>
      </c>
      <c r="J47" s="34">
        <f t="shared" si="7"/>
        <v>1707.6100000000001</v>
      </c>
      <c r="K47" s="35"/>
      <c r="L47" s="34">
        <f>L13+L27+L32</f>
        <v>222.97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58" t="s">
        <v>55</v>
      </c>
      <c r="F48" s="59">
        <v>250</v>
      </c>
      <c r="G48" s="59">
        <v>9.0399999999999991</v>
      </c>
      <c r="H48" s="59">
        <v>4.05</v>
      </c>
      <c r="I48" s="59">
        <v>33.369999999999997</v>
      </c>
      <c r="J48" s="59">
        <v>258.5</v>
      </c>
      <c r="K48" s="60">
        <v>181</v>
      </c>
      <c r="L48" s="66">
        <v>30.97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68"/>
    </row>
    <row r="50" spans="1:12" ht="15">
      <c r="A50" s="15"/>
      <c r="B50" s="16"/>
      <c r="C50" s="11"/>
      <c r="D50" s="7" t="s">
        <v>22</v>
      </c>
      <c r="E50" s="61" t="s">
        <v>53</v>
      </c>
      <c r="F50" s="62">
        <v>200</v>
      </c>
      <c r="G50" s="62">
        <v>0.06</v>
      </c>
      <c r="H50" s="62">
        <v>0.02</v>
      </c>
      <c r="I50" s="62">
        <v>9.99</v>
      </c>
      <c r="J50" s="62">
        <v>40</v>
      </c>
      <c r="K50" s="63">
        <v>375</v>
      </c>
      <c r="L50" s="67">
        <v>5</v>
      </c>
    </row>
    <row r="51" spans="1:12" ht="15">
      <c r="A51" s="15"/>
      <c r="B51" s="16"/>
      <c r="C51" s="11"/>
      <c r="D51" s="7" t="s">
        <v>23</v>
      </c>
      <c r="E51" s="61" t="s">
        <v>56</v>
      </c>
      <c r="F51" s="62">
        <v>60</v>
      </c>
      <c r="G51" s="62">
        <v>9.0500000000000007</v>
      </c>
      <c r="H51" s="62">
        <v>8.11</v>
      </c>
      <c r="I51" s="62">
        <v>55.15</v>
      </c>
      <c r="J51" s="62">
        <v>280</v>
      </c>
      <c r="K51" s="63">
        <v>14</v>
      </c>
      <c r="L51" s="67">
        <v>21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68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68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68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510</v>
      </c>
      <c r="G55" s="21">
        <f t="shared" ref="G55" si="8">SUM(G48:G54)</f>
        <v>18.149999999999999</v>
      </c>
      <c r="H55" s="21">
        <f t="shared" ref="H55" si="9">SUM(H48:H54)</f>
        <v>12.18</v>
      </c>
      <c r="I55" s="21">
        <f t="shared" ref="I55" si="10">SUM(I48:I54)</f>
        <v>98.509999999999991</v>
      </c>
      <c r="J55" s="21">
        <f t="shared" ref="J55" si="11">SUM(J48:J54)</f>
        <v>578.5</v>
      </c>
      <c r="K55" s="27"/>
      <c r="L55" s="69">
        <f t="shared" ref="L55:L97" si="12">SUM(L48:L54)</f>
        <v>56.97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1" t="s">
        <v>57</v>
      </c>
      <c r="F60" s="62">
        <v>60</v>
      </c>
      <c r="G60" s="62">
        <v>0.93</v>
      </c>
      <c r="H60" s="62">
        <v>2.0499999999999998</v>
      </c>
      <c r="I60" s="62">
        <v>1.5</v>
      </c>
      <c r="J60" s="62">
        <v>39.5</v>
      </c>
      <c r="K60" s="63">
        <v>70</v>
      </c>
      <c r="L60" s="67">
        <v>14</v>
      </c>
    </row>
    <row r="61" spans="1:12" ht="15">
      <c r="A61" s="15"/>
      <c r="B61" s="16"/>
      <c r="C61" s="11"/>
      <c r="D61" s="7" t="s">
        <v>28</v>
      </c>
      <c r="E61" s="61" t="s">
        <v>58</v>
      </c>
      <c r="F61" s="62">
        <v>200</v>
      </c>
      <c r="G61" s="62">
        <v>5</v>
      </c>
      <c r="H61" s="62">
        <v>4.5</v>
      </c>
      <c r="I61" s="62">
        <v>13</v>
      </c>
      <c r="J61" s="62">
        <v>120.5</v>
      </c>
      <c r="K61" s="63">
        <v>88</v>
      </c>
      <c r="L61" s="67">
        <v>30</v>
      </c>
    </row>
    <row r="62" spans="1:12" ht="15">
      <c r="A62" s="15"/>
      <c r="B62" s="16"/>
      <c r="C62" s="11"/>
      <c r="D62" s="7" t="s">
        <v>29</v>
      </c>
      <c r="E62" s="61" t="s">
        <v>59</v>
      </c>
      <c r="F62" s="62">
        <v>130</v>
      </c>
      <c r="G62" s="62">
        <v>9</v>
      </c>
      <c r="H62" s="62">
        <v>18.8</v>
      </c>
      <c r="I62" s="62">
        <v>11.04</v>
      </c>
      <c r="J62" s="62">
        <v>254.49</v>
      </c>
      <c r="K62" s="63">
        <v>268</v>
      </c>
      <c r="L62" s="67">
        <v>40</v>
      </c>
    </row>
    <row r="63" spans="1:12" ht="15">
      <c r="A63" s="15"/>
      <c r="B63" s="16"/>
      <c r="C63" s="11"/>
      <c r="D63" s="7" t="s">
        <v>30</v>
      </c>
      <c r="E63" s="61" t="s">
        <v>60</v>
      </c>
      <c r="F63" s="62">
        <v>150</v>
      </c>
      <c r="G63" s="62">
        <v>8.9</v>
      </c>
      <c r="H63" s="62">
        <v>4.92</v>
      </c>
      <c r="I63" s="62">
        <v>35</v>
      </c>
      <c r="J63" s="62">
        <v>278.23</v>
      </c>
      <c r="K63" s="63">
        <v>171</v>
      </c>
      <c r="L63" s="67">
        <v>24</v>
      </c>
    </row>
    <row r="64" spans="1:12" ht="15">
      <c r="A64" s="15"/>
      <c r="B64" s="16"/>
      <c r="C64" s="11"/>
      <c r="D64" s="7" t="s">
        <v>31</v>
      </c>
      <c r="E64" s="61" t="s">
        <v>61</v>
      </c>
      <c r="F64" s="62">
        <v>200</v>
      </c>
      <c r="G64" s="62">
        <v>1.1599999999999999</v>
      </c>
      <c r="H64" s="62">
        <v>0.3</v>
      </c>
      <c r="I64" s="62">
        <v>37.119999999999997</v>
      </c>
      <c r="J64" s="62">
        <v>196.38</v>
      </c>
      <c r="K64" s="63">
        <v>349</v>
      </c>
      <c r="L64" s="67">
        <v>10</v>
      </c>
    </row>
    <row r="65" spans="1:12" ht="15">
      <c r="A65" s="15"/>
      <c r="B65" s="16"/>
      <c r="C65" s="11"/>
      <c r="D65" s="7" t="s">
        <v>32</v>
      </c>
      <c r="E65" s="61" t="s">
        <v>49</v>
      </c>
      <c r="F65" s="62">
        <v>60</v>
      </c>
      <c r="G65" s="62">
        <v>4</v>
      </c>
      <c r="H65" s="62">
        <v>0.67</v>
      </c>
      <c r="I65" s="62">
        <v>32.200000000000003</v>
      </c>
      <c r="J65" s="62">
        <v>155.87</v>
      </c>
      <c r="K65" s="63">
        <v>1</v>
      </c>
      <c r="L65" s="67">
        <v>8</v>
      </c>
    </row>
    <row r="66" spans="1:12" ht="15">
      <c r="A66" s="15"/>
      <c r="B66" s="16"/>
      <c r="C66" s="11"/>
      <c r="D66" s="7" t="s">
        <v>33</v>
      </c>
      <c r="E66" s="61"/>
      <c r="F66" s="62"/>
      <c r="G66" s="62"/>
      <c r="H66" s="62"/>
      <c r="I66" s="62"/>
      <c r="J66" s="62"/>
      <c r="K66" s="63"/>
      <c r="L66" s="67"/>
    </row>
    <row r="67" spans="1:12" ht="15">
      <c r="A67" s="15"/>
      <c r="B67" s="16"/>
      <c r="C67" s="11"/>
      <c r="D67" s="6"/>
      <c r="E67" s="61"/>
      <c r="F67" s="62"/>
      <c r="G67" s="62"/>
      <c r="H67" s="62"/>
      <c r="I67" s="62"/>
      <c r="J67" s="62"/>
      <c r="K67" s="63"/>
      <c r="L67" s="67"/>
    </row>
    <row r="68" spans="1:12" ht="15">
      <c r="A68" s="15"/>
      <c r="B68" s="16"/>
      <c r="C68" s="11"/>
      <c r="D68" s="6"/>
      <c r="E68" s="61"/>
      <c r="F68" s="62"/>
      <c r="G68" s="62"/>
      <c r="H68" s="62"/>
      <c r="I68" s="62"/>
      <c r="J68" s="62"/>
      <c r="K68" s="63"/>
      <c r="L68" s="67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" si="18">SUM(G60:G68)</f>
        <v>28.99</v>
      </c>
      <c r="H69" s="21">
        <f t="shared" ref="H69" si="19">SUM(H60:H68)</f>
        <v>31.240000000000006</v>
      </c>
      <c r="I69" s="21">
        <f t="shared" ref="I69" si="20">SUM(I60:I68)</f>
        <v>129.86000000000001</v>
      </c>
      <c r="J69" s="21">
        <f t="shared" ref="J69" si="21">SUM(J60:J68)</f>
        <v>1044.97</v>
      </c>
      <c r="K69" s="27"/>
      <c r="L69" s="69">
        <f>SUM(L60:L68)</f>
        <v>126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61" t="s">
        <v>62</v>
      </c>
      <c r="F70" s="62">
        <v>100</v>
      </c>
      <c r="G70" s="62">
        <v>7.88</v>
      </c>
      <c r="H70" s="62">
        <v>5.32</v>
      </c>
      <c r="I70" s="62">
        <v>45</v>
      </c>
      <c r="J70" s="62">
        <v>264.67</v>
      </c>
      <c r="K70" s="63">
        <v>425</v>
      </c>
      <c r="L70" s="67">
        <v>35</v>
      </c>
    </row>
    <row r="71" spans="1:12" ht="15">
      <c r="A71" s="15"/>
      <c r="B71" s="16"/>
      <c r="C71" s="11"/>
      <c r="D71" s="12" t="s">
        <v>31</v>
      </c>
      <c r="E71" s="61" t="s">
        <v>53</v>
      </c>
      <c r="F71" s="62">
        <v>200</v>
      </c>
      <c r="G71" s="62">
        <v>0.06</v>
      </c>
      <c r="H71" s="62">
        <v>0.02</v>
      </c>
      <c r="I71" s="62">
        <v>9.99</v>
      </c>
      <c r="J71" s="62">
        <v>40</v>
      </c>
      <c r="K71" s="63">
        <v>375</v>
      </c>
      <c r="L71" s="67">
        <v>5</v>
      </c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68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68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2">SUM(G70:G73)</f>
        <v>7.9399999999999995</v>
      </c>
      <c r="H74" s="21">
        <f t="shared" ref="H74" si="23">SUM(H70:H73)</f>
        <v>5.34</v>
      </c>
      <c r="I74" s="21">
        <f t="shared" ref="I74" si="24">SUM(I70:I73)</f>
        <v>54.99</v>
      </c>
      <c r="J74" s="21">
        <f t="shared" ref="J74" si="25">SUM(J70:J73)</f>
        <v>304.67</v>
      </c>
      <c r="K74" s="27"/>
      <c r="L74" s="69">
        <f>SUM(L70:L73)</f>
        <v>40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71" t="s">
        <v>4</v>
      </c>
      <c r="D89" s="72"/>
      <c r="E89" s="33"/>
      <c r="F89" s="34">
        <f>F55+F59+F69+F74+F81+F88</f>
        <v>1610</v>
      </c>
      <c r="G89" s="34">
        <f t="shared" ref="G89" si="36">G55+G59+G69+G74+G81+G88</f>
        <v>55.08</v>
      </c>
      <c r="H89" s="34">
        <f t="shared" ref="H89" si="37">H55+H59+H69+H74+H81+H88</f>
        <v>48.760000000000005</v>
      </c>
      <c r="I89" s="34">
        <f t="shared" ref="I89" si="38">I55+I59+I69+I74+I81+I88</f>
        <v>283.36</v>
      </c>
      <c r="J89" s="34">
        <f t="shared" ref="J89" si="39">J55+J59+J69+J74+J81+J88</f>
        <v>1928.14</v>
      </c>
      <c r="K89" s="35"/>
      <c r="L89" s="34">
        <f>L55+L69+L74</f>
        <v>222.97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58" t="s">
        <v>63</v>
      </c>
      <c r="F90" s="59">
        <v>200</v>
      </c>
      <c r="G90" s="59">
        <v>9</v>
      </c>
      <c r="H90" s="59">
        <v>5.01</v>
      </c>
      <c r="I90" s="59">
        <v>27</v>
      </c>
      <c r="J90" s="59">
        <v>301</v>
      </c>
      <c r="K90" s="60">
        <v>395</v>
      </c>
      <c r="L90" s="66">
        <v>29.97</v>
      </c>
    </row>
    <row r="91" spans="1:12" ht="15">
      <c r="A91" s="25"/>
      <c r="B91" s="16"/>
      <c r="C91" s="11"/>
      <c r="D91" s="65" t="s">
        <v>65</v>
      </c>
      <c r="E91" s="61" t="s">
        <v>64</v>
      </c>
      <c r="F91" s="62">
        <v>50</v>
      </c>
      <c r="G91" s="62">
        <v>1.7</v>
      </c>
      <c r="H91" s="62">
        <v>2.2599999999999998</v>
      </c>
      <c r="I91" s="62">
        <v>13.94</v>
      </c>
      <c r="J91" s="62">
        <v>82.9</v>
      </c>
      <c r="K91" s="63">
        <v>446</v>
      </c>
      <c r="L91" s="67">
        <v>15</v>
      </c>
    </row>
    <row r="92" spans="1:12" ht="15">
      <c r="A92" s="25"/>
      <c r="B92" s="16"/>
      <c r="C92" s="11"/>
      <c r="D92" s="7" t="s">
        <v>22</v>
      </c>
      <c r="E92" s="61" t="s">
        <v>53</v>
      </c>
      <c r="F92" s="62">
        <v>200</v>
      </c>
      <c r="G92" s="62">
        <v>0.06</v>
      </c>
      <c r="H92" s="62">
        <v>0.02</v>
      </c>
      <c r="I92" s="62">
        <v>9.99</v>
      </c>
      <c r="J92" s="62">
        <v>40</v>
      </c>
      <c r="K92" s="63">
        <v>375</v>
      </c>
      <c r="L92" s="67">
        <v>5</v>
      </c>
    </row>
    <row r="93" spans="1:12" ht="15">
      <c r="A93" s="25"/>
      <c r="B93" s="16"/>
      <c r="C93" s="11"/>
      <c r="D93" s="7" t="s">
        <v>23</v>
      </c>
      <c r="E93" s="61" t="s">
        <v>49</v>
      </c>
      <c r="F93" s="62">
        <v>50</v>
      </c>
      <c r="G93" s="62">
        <v>1.58</v>
      </c>
      <c r="H93" s="62">
        <v>0.2</v>
      </c>
      <c r="I93" s="62">
        <v>19.32</v>
      </c>
      <c r="J93" s="62">
        <v>93.52</v>
      </c>
      <c r="K93" s="63">
        <v>1</v>
      </c>
      <c r="L93" s="67">
        <v>7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68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0">SUM(G90:G96)</f>
        <v>12.34</v>
      </c>
      <c r="H97" s="21">
        <f t="shared" ref="H97" si="41">SUM(H90:H96)</f>
        <v>7.4899999999999993</v>
      </c>
      <c r="I97" s="21">
        <f t="shared" ref="I97" si="42">SUM(I90:I96)</f>
        <v>70.25</v>
      </c>
      <c r="J97" s="21">
        <f t="shared" ref="J97" si="43">SUM(J90:J96)</f>
        <v>517.41999999999996</v>
      </c>
      <c r="K97" s="27"/>
      <c r="L97" s="21">
        <f t="shared" si="12"/>
        <v>56.97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4">SUM(G98:G100)</f>
        <v>0</v>
      </c>
      <c r="H101" s="21">
        <f t="shared" ref="H101" si="45">SUM(H98:H100)</f>
        <v>0</v>
      </c>
      <c r="I101" s="21">
        <f t="shared" ref="I101" si="46">SUM(I98:I100)</f>
        <v>0</v>
      </c>
      <c r="J101" s="21">
        <f t="shared" ref="J101" si="47">SUM(J98:J100)</f>
        <v>0</v>
      </c>
      <c r="K101" s="27"/>
      <c r="L101" s="21">
        <f t="shared" ref="L101" ca="1" si="48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1" t="s">
        <v>66</v>
      </c>
      <c r="F102" s="62">
        <v>60</v>
      </c>
      <c r="G102" s="62">
        <v>0.93</v>
      </c>
      <c r="H102" s="62">
        <v>2.0499999999999998</v>
      </c>
      <c r="I102" s="62">
        <v>1.5</v>
      </c>
      <c r="J102" s="62">
        <v>39.5</v>
      </c>
      <c r="K102" s="63">
        <v>70</v>
      </c>
      <c r="L102" s="67">
        <v>13</v>
      </c>
    </row>
    <row r="103" spans="1:12" ht="15">
      <c r="A103" s="25"/>
      <c r="B103" s="16"/>
      <c r="C103" s="11"/>
      <c r="D103" s="7" t="s">
        <v>28</v>
      </c>
      <c r="E103" s="61" t="s">
        <v>67</v>
      </c>
      <c r="F103" s="62">
        <v>200</v>
      </c>
      <c r="G103" s="62">
        <v>7.3</v>
      </c>
      <c r="H103" s="62">
        <v>6.3</v>
      </c>
      <c r="I103" s="62">
        <v>49.3</v>
      </c>
      <c r="J103" s="62">
        <v>283.10000000000002</v>
      </c>
      <c r="K103" s="63">
        <v>103</v>
      </c>
      <c r="L103" s="67">
        <v>35</v>
      </c>
    </row>
    <row r="104" spans="1:12" ht="15">
      <c r="A104" s="25"/>
      <c r="B104" s="16"/>
      <c r="C104" s="11"/>
      <c r="D104" s="7" t="s">
        <v>29</v>
      </c>
      <c r="E104" s="61" t="s">
        <v>68</v>
      </c>
      <c r="F104" s="62">
        <v>180</v>
      </c>
      <c r="G104" s="62">
        <v>14</v>
      </c>
      <c r="H104" s="62">
        <v>15.5</v>
      </c>
      <c r="I104" s="62">
        <v>24.83</v>
      </c>
      <c r="J104" s="62">
        <v>294.83</v>
      </c>
      <c r="K104" s="63">
        <v>287</v>
      </c>
      <c r="L104" s="67">
        <v>60</v>
      </c>
    </row>
    <row r="105" spans="1:12" ht="15">
      <c r="A105" s="25"/>
      <c r="B105" s="16"/>
      <c r="C105" s="11"/>
      <c r="D105" s="7" t="s">
        <v>30</v>
      </c>
      <c r="E105" s="61"/>
      <c r="F105" s="62"/>
      <c r="G105" s="62"/>
      <c r="H105" s="62"/>
      <c r="I105" s="62"/>
      <c r="J105" s="62"/>
      <c r="K105" s="63"/>
      <c r="L105" s="67"/>
    </row>
    <row r="106" spans="1:12" ht="15">
      <c r="A106" s="25"/>
      <c r="B106" s="16"/>
      <c r="C106" s="11"/>
      <c r="D106" s="7" t="s">
        <v>31</v>
      </c>
      <c r="E106" s="61" t="s">
        <v>61</v>
      </c>
      <c r="F106" s="62">
        <v>200</v>
      </c>
      <c r="G106" s="62">
        <v>1.1599999999999999</v>
      </c>
      <c r="H106" s="62">
        <v>0.3</v>
      </c>
      <c r="I106" s="62">
        <v>37.119999999999997</v>
      </c>
      <c r="J106" s="62">
        <v>196.38</v>
      </c>
      <c r="K106" s="63">
        <v>349</v>
      </c>
      <c r="L106" s="67">
        <v>10</v>
      </c>
    </row>
    <row r="107" spans="1:12" ht="15">
      <c r="A107" s="25"/>
      <c r="B107" s="16"/>
      <c r="C107" s="11"/>
      <c r="D107" s="7" t="s">
        <v>32</v>
      </c>
      <c r="E107" s="61" t="s">
        <v>49</v>
      </c>
      <c r="F107" s="62">
        <v>60</v>
      </c>
      <c r="G107" s="62">
        <v>4</v>
      </c>
      <c r="H107" s="62">
        <v>0.67</v>
      </c>
      <c r="I107" s="62">
        <v>32.200000000000003</v>
      </c>
      <c r="J107" s="62">
        <v>155.87</v>
      </c>
      <c r="K107" s="63">
        <v>1</v>
      </c>
      <c r="L107" s="67">
        <v>8</v>
      </c>
    </row>
    <row r="108" spans="1:12" ht="15">
      <c r="A108" s="25"/>
      <c r="B108" s="16"/>
      <c r="C108" s="11"/>
      <c r="D108" s="7" t="s">
        <v>33</v>
      </c>
      <c r="E108" s="61"/>
      <c r="F108" s="62"/>
      <c r="G108" s="62"/>
      <c r="H108" s="62"/>
      <c r="I108" s="62"/>
      <c r="J108" s="62"/>
      <c r="K108" s="63"/>
      <c r="L108" s="67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68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68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700</v>
      </c>
      <c r="G111" s="21">
        <f t="shared" ref="G111" si="49">SUM(G102:G110)</f>
        <v>27.39</v>
      </c>
      <c r="H111" s="21">
        <f t="shared" ref="H111" si="50">SUM(H102:H110)</f>
        <v>24.820000000000004</v>
      </c>
      <c r="I111" s="21">
        <f t="shared" ref="I111" si="51">SUM(I102:I110)</f>
        <v>144.94999999999999</v>
      </c>
      <c r="J111" s="21">
        <f t="shared" ref="J111" si="52">SUM(J102:J110)</f>
        <v>969.68000000000006</v>
      </c>
      <c r="K111" s="27"/>
      <c r="L111" s="69">
        <f>SUM(L102:L110)</f>
        <v>126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61" t="s">
        <v>69</v>
      </c>
      <c r="F112" s="62">
        <v>100</v>
      </c>
      <c r="G112" s="62">
        <v>8.85</v>
      </c>
      <c r="H112" s="62">
        <v>7.38</v>
      </c>
      <c r="I112" s="62">
        <v>51.26</v>
      </c>
      <c r="J112" s="62">
        <v>307.3</v>
      </c>
      <c r="K112" s="63">
        <v>421</v>
      </c>
      <c r="L112" s="67">
        <v>35</v>
      </c>
    </row>
    <row r="113" spans="1:12" ht="15">
      <c r="A113" s="25"/>
      <c r="B113" s="16"/>
      <c r="C113" s="11"/>
      <c r="D113" s="12" t="s">
        <v>31</v>
      </c>
      <c r="E113" s="61" t="s">
        <v>53</v>
      </c>
      <c r="F113" s="62">
        <v>200</v>
      </c>
      <c r="G113" s="62">
        <v>0.06</v>
      </c>
      <c r="H113" s="62">
        <v>0.02</v>
      </c>
      <c r="I113" s="62">
        <v>9.99</v>
      </c>
      <c r="J113" s="62">
        <v>40</v>
      </c>
      <c r="K113" s="63">
        <v>375</v>
      </c>
      <c r="L113" s="67">
        <v>5</v>
      </c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68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68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3">SUM(G112:G115)</f>
        <v>8.91</v>
      </c>
      <c r="H116" s="21">
        <f t="shared" ref="H116" si="54">SUM(H112:H115)</f>
        <v>7.3999999999999995</v>
      </c>
      <c r="I116" s="21">
        <f t="shared" ref="I116" si="55">SUM(I112:I115)</f>
        <v>61.25</v>
      </c>
      <c r="J116" s="21">
        <f t="shared" ref="J116" si="56">SUM(J112:J115)</f>
        <v>347.3</v>
      </c>
      <c r="K116" s="27"/>
      <c r="L116" s="69">
        <f>SUM(L112:L115)</f>
        <v>40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7">SUM(G117:G122)</f>
        <v>0</v>
      </c>
      <c r="H123" s="21">
        <f t="shared" ref="H123" si="58">SUM(H117:H122)</f>
        <v>0</v>
      </c>
      <c r="I123" s="21">
        <f t="shared" ref="I123" si="59">SUM(I117:I122)</f>
        <v>0</v>
      </c>
      <c r="J123" s="21">
        <f t="shared" ref="J123" si="60">SUM(J117:J122)</f>
        <v>0</v>
      </c>
      <c r="K123" s="27"/>
      <c r="L123" s="21">
        <f t="shared" ref="L123" ca="1" si="6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2">SUM(G124:G129)</f>
        <v>0</v>
      </c>
      <c r="H130" s="21">
        <f t="shared" ref="H130" si="63">SUM(H124:H129)</f>
        <v>0</v>
      </c>
      <c r="I130" s="21">
        <f t="shared" ref="I130" si="64">SUM(I124:I129)</f>
        <v>0</v>
      </c>
      <c r="J130" s="21">
        <f t="shared" ref="J130" si="65">SUM(J124:J129)</f>
        <v>0</v>
      </c>
      <c r="K130" s="27"/>
      <c r="L130" s="21">
        <f t="shared" ref="L130" ca="1" si="66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71" t="s">
        <v>4</v>
      </c>
      <c r="D131" s="72"/>
      <c r="E131" s="33"/>
      <c r="F131" s="34">
        <f>F97+F101+F111+F116+F123+F130</f>
        <v>1500</v>
      </c>
      <c r="G131" s="34">
        <f t="shared" ref="G131" si="67">G97+G101+G111+G116+G123+G130</f>
        <v>48.64</v>
      </c>
      <c r="H131" s="34">
        <f t="shared" ref="H131" si="68">H97+H101+H111+H116+H123+H130</f>
        <v>39.71</v>
      </c>
      <c r="I131" s="34">
        <f t="shared" ref="I131" si="69">I97+I101+I111+I116+I123+I130</f>
        <v>276.45</v>
      </c>
      <c r="J131" s="34">
        <f t="shared" ref="J131" si="70">J97+J101+J111+J116+J123+J130</f>
        <v>1834.3999999999999</v>
      </c>
      <c r="K131" s="35"/>
      <c r="L131" s="34">
        <f>L97+L111+L116</f>
        <v>222.97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58" t="s">
        <v>70</v>
      </c>
      <c r="F132" s="59">
        <v>250</v>
      </c>
      <c r="G132" s="59">
        <v>7</v>
      </c>
      <c r="H132" s="59">
        <v>13</v>
      </c>
      <c r="I132" s="59">
        <v>28.98</v>
      </c>
      <c r="J132" s="59">
        <v>259</v>
      </c>
      <c r="K132" s="60">
        <v>131</v>
      </c>
      <c r="L132" s="66">
        <v>31.97</v>
      </c>
    </row>
    <row r="133" spans="1:12" ht="15">
      <c r="A133" s="25"/>
      <c r="B133" s="16"/>
      <c r="C133" s="11"/>
      <c r="D133" s="6"/>
      <c r="E133" s="61"/>
      <c r="F133" s="62"/>
      <c r="G133" s="62"/>
      <c r="H133" s="62"/>
      <c r="I133" s="62"/>
      <c r="J133" s="62"/>
      <c r="K133" s="63"/>
      <c r="L133" s="67"/>
    </row>
    <row r="134" spans="1:12" ht="15">
      <c r="A134" s="25"/>
      <c r="B134" s="16"/>
      <c r="C134" s="11"/>
      <c r="D134" s="7" t="s">
        <v>22</v>
      </c>
      <c r="E134" s="61" t="s">
        <v>53</v>
      </c>
      <c r="F134" s="62">
        <v>200</v>
      </c>
      <c r="G134" s="62">
        <v>0.06</v>
      </c>
      <c r="H134" s="62">
        <v>0.02</v>
      </c>
      <c r="I134" s="62">
        <v>9.99</v>
      </c>
      <c r="J134" s="62">
        <v>40</v>
      </c>
      <c r="K134" s="63">
        <v>375</v>
      </c>
      <c r="L134" s="67">
        <v>5</v>
      </c>
    </row>
    <row r="135" spans="1:12" ht="15">
      <c r="A135" s="25"/>
      <c r="B135" s="16"/>
      <c r="C135" s="11"/>
      <c r="D135" s="7" t="s">
        <v>23</v>
      </c>
      <c r="E135" s="61" t="s">
        <v>71</v>
      </c>
      <c r="F135" s="62">
        <v>60</v>
      </c>
      <c r="G135" s="62">
        <v>9.48</v>
      </c>
      <c r="H135" s="62">
        <v>6.35</v>
      </c>
      <c r="I135" s="62">
        <v>19.32</v>
      </c>
      <c r="J135" s="62">
        <v>218.52</v>
      </c>
      <c r="K135" s="63">
        <v>1</v>
      </c>
      <c r="L135" s="67">
        <v>20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68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68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68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510</v>
      </c>
      <c r="G139" s="21">
        <f t="shared" ref="G139" si="71">SUM(G132:G138)</f>
        <v>16.54</v>
      </c>
      <c r="H139" s="21">
        <f t="shared" ref="H139" si="72">SUM(H132:H138)</f>
        <v>19.369999999999997</v>
      </c>
      <c r="I139" s="21">
        <f t="shared" ref="I139" si="73">SUM(I132:I138)</f>
        <v>58.29</v>
      </c>
      <c r="J139" s="21">
        <f t="shared" ref="J139" si="74">SUM(J132:J138)</f>
        <v>517.52</v>
      </c>
      <c r="K139" s="27"/>
      <c r="L139" s="69">
        <f t="shared" ref="L139:L181" si="75">SUM(L132:L138)</f>
        <v>56.97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68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68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68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6">SUM(G140:G142)</f>
        <v>0</v>
      </c>
      <c r="H143" s="21">
        <f t="shared" ref="H143" si="77">SUM(H140:H142)</f>
        <v>0</v>
      </c>
      <c r="I143" s="21">
        <f t="shared" ref="I143" si="78">SUM(I140:I142)</f>
        <v>0</v>
      </c>
      <c r="J143" s="21">
        <f t="shared" ref="J143" si="79">SUM(J140:J142)</f>
        <v>0</v>
      </c>
      <c r="K143" s="27"/>
      <c r="L143" s="69">
        <f t="shared" ref="L143" ca="1" si="80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68"/>
    </row>
    <row r="145" spans="1:12" ht="15">
      <c r="A145" s="25"/>
      <c r="B145" s="16"/>
      <c r="C145" s="11"/>
      <c r="D145" s="7" t="s">
        <v>28</v>
      </c>
      <c r="E145" s="61" t="s">
        <v>72</v>
      </c>
      <c r="F145" s="62">
        <v>250</v>
      </c>
      <c r="G145" s="62">
        <v>6.25</v>
      </c>
      <c r="H145" s="62">
        <v>4.5</v>
      </c>
      <c r="I145" s="62">
        <v>13.75</v>
      </c>
      <c r="J145" s="62">
        <v>120.5</v>
      </c>
      <c r="K145" s="63">
        <v>81</v>
      </c>
      <c r="L145" s="67">
        <v>45</v>
      </c>
    </row>
    <row r="146" spans="1:12" ht="15">
      <c r="A146" s="25"/>
      <c r="B146" s="16"/>
      <c r="C146" s="11"/>
      <c r="D146" s="7" t="s">
        <v>29</v>
      </c>
      <c r="E146" s="61" t="s">
        <v>73</v>
      </c>
      <c r="F146" s="62">
        <v>190</v>
      </c>
      <c r="G146" s="62">
        <v>21.92</v>
      </c>
      <c r="H146" s="62">
        <v>24.08</v>
      </c>
      <c r="I146" s="62">
        <v>18.260000000000002</v>
      </c>
      <c r="J146" s="62">
        <v>377.47</v>
      </c>
      <c r="K146" s="63">
        <v>260</v>
      </c>
      <c r="L146" s="67">
        <v>63</v>
      </c>
    </row>
    <row r="147" spans="1:12" ht="15">
      <c r="A147" s="25"/>
      <c r="B147" s="16"/>
      <c r="C147" s="11"/>
      <c r="D147" s="7" t="s">
        <v>30</v>
      </c>
      <c r="E147" s="61"/>
      <c r="F147" s="62"/>
      <c r="G147" s="62"/>
      <c r="H147" s="62"/>
      <c r="I147" s="62"/>
      <c r="J147" s="62"/>
      <c r="K147" s="63"/>
      <c r="L147" s="67"/>
    </row>
    <row r="148" spans="1:12" ht="15">
      <c r="A148" s="25"/>
      <c r="B148" s="16"/>
      <c r="C148" s="11"/>
      <c r="D148" s="7" t="s">
        <v>31</v>
      </c>
      <c r="E148" s="61" t="s">
        <v>61</v>
      </c>
      <c r="F148" s="62">
        <v>200</v>
      </c>
      <c r="G148" s="62">
        <v>1.1599999999999999</v>
      </c>
      <c r="H148" s="62">
        <v>0.3</v>
      </c>
      <c r="I148" s="62">
        <v>37.119999999999997</v>
      </c>
      <c r="J148" s="62">
        <v>196.38</v>
      </c>
      <c r="K148" s="63">
        <v>349</v>
      </c>
      <c r="L148" s="67">
        <v>10</v>
      </c>
    </row>
    <row r="149" spans="1:12" ht="15">
      <c r="A149" s="25"/>
      <c r="B149" s="16"/>
      <c r="C149" s="11"/>
      <c r="D149" s="7" t="s">
        <v>32</v>
      </c>
      <c r="E149" s="61" t="s">
        <v>49</v>
      </c>
      <c r="F149" s="62">
        <v>60</v>
      </c>
      <c r="G149" s="62">
        <v>4</v>
      </c>
      <c r="H149" s="62">
        <v>0.67</v>
      </c>
      <c r="I149" s="62">
        <v>32.200000000000003</v>
      </c>
      <c r="J149" s="62">
        <v>155.87</v>
      </c>
      <c r="K149" s="63">
        <v>1</v>
      </c>
      <c r="L149" s="67">
        <v>8</v>
      </c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68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68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68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700</v>
      </c>
      <c r="G153" s="21">
        <f t="shared" ref="G153" si="81">SUM(G144:G152)</f>
        <v>33.33</v>
      </c>
      <c r="H153" s="21">
        <f t="shared" ref="H153" si="82">SUM(H144:H152)</f>
        <v>29.55</v>
      </c>
      <c r="I153" s="21">
        <f t="shared" ref="I153" si="83">SUM(I144:I152)</f>
        <v>101.33</v>
      </c>
      <c r="J153" s="21">
        <f t="shared" ref="J153" si="84">SUM(J144:J152)</f>
        <v>850.22</v>
      </c>
      <c r="K153" s="27"/>
      <c r="L153" s="69">
        <f>SUM(L144:L152)</f>
        <v>126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61" t="s">
        <v>74</v>
      </c>
      <c r="F154" s="62">
        <v>100</v>
      </c>
      <c r="G154" s="62">
        <v>3.84</v>
      </c>
      <c r="H154" s="62">
        <v>3.06</v>
      </c>
      <c r="I154" s="62">
        <v>48.75</v>
      </c>
      <c r="J154" s="62">
        <v>237.9</v>
      </c>
      <c r="K154" s="63">
        <v>420</v>
      </c>
      <c r="L154" s="67">
        <v>35</v>
      </c>
    </row>
    <row r="155" spans="1:12" ht="15">
      <c r="A155" s="25"/>
      <c r="B155" s="16"/>
      <c r="C155" s="11"/>
      <c r="D155" s="12" t="s">
        <v>31</v>
      </c>
      <c r="E155" s="61" t="s">
        <v>53</v>
      </c>
      <c r="F155" s="62">
        <v>200</v>
      </c>
      <c r="G155" s="62">
        <v>0.06</v>
      </c>
      <c r="H155" s="62">
        <v>0.02</v>
      </c>
      <c r="I155" s="62">
        <v>9.99</v>
      </c>
      <c r="J155" s="62">
        <v>40</v>
      </c>
      <c r="K155" s="63">
        <v>375</v>
      </c>
      <c r="L155" s="67">
        <v>5</v>
      </c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68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68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85">SUM(G154:G157)</f>
        <v>3.9</v>
      </c>
      <c r="H158" s="21">
        <f t="shared" ref="H158" si="86">SUM(H154:H157)</f>
        <v>3.08</v>
      </c>
      <c r="I158" s="21">
        <f t="shared" ref="I158" si="87">SUM(I154:I157)</f>
        <v>58.74</v>
      </c>
      <c r="J158" s="21">
        <f t="shared" ref="J158" si="88">SUM(J154:J157)</f>
        <v>277.89999999999998</v>
      </c>
      <c r="K158" s="27"/>
      <c r="L158" s="69">
        <f>SUM(L154:L157)</f>
        <v>40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9">SUM(G159:G164)</f>
        <v>0</v>
      </c>
      <c r="H165" s="21">
        <f t="shared" ref="H165" si="90">SUM(H159:H164)</f>
        <v>0</v>
      </c>
      <c r="I165" s="21">
        <f t="shared" ref="I165" si="91">SUM(I159:I164)</f>
        <v>0</v>
      </c>
      <c r="J165" s="21">
        <f t="shared" ref="J165" si="92">SUM(J159:J164)</f>
        <v>0</v>
      </c>
      <c r="K165" s="27"/>
      <c r="L165" s="21">
        <f t="shared" ref="L165" ca="1" si="93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4">SUM(G166:G171)</f>
        <v>0</v>
      </c>
      <c r="H172" s="21">
        <f t="shared" ref="H172" si="95">SUM(H166:H171)</f>
        <v>0</v>
      </c>
      <c r="I172" s="21">
        <f t="shared" ref="I172" si="96">SUM(I166:I171)</f>
        <v>0</v>
      </c>
      <c r="J172" s="21">
        <f t="shared" ref="J172" si="97">SUM(J166:J171)</f>
        <v>0</v>
      </c>
      <c r="K172" s="27"/>
      <c r="L172" s="21">
        <f t="shared" ref="L172" ca="1" si="98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71" t="s">
        <v>4</v>
      </c>
      <c r="D173" s="72"/>
      <c r="E173" s="33"/>
      <c r="F173" s="34">
        <f>F139+F143+F153+F158+F165+F172</f>
        <v>1510</v>
      </c>
      <c r="G173" s="34">
        <f t="shared" ref="G173" si="99">G139+G143+G153+G158+G165+G172</f>
        <v>53.769999999999996</v>
      </c>
      <c r="H173" s="34">
        <f t="shared" ref="H173" si="100">H139+H143+H153+H158+H165+H172</f>
        <v>52</v>
      </c>
      <c r="I173" s="34">
        <f t="shared" ref="I173" si="101">I139+I143+I153+I158+I165+I172</f>
        <v>218.36</v>
      </c>
      <c r="J173" s="34">
        <f t="shared" ref="J173" si="102">J139+J143+J153+J158+J165+J172</f>
        <v>1645.6399999999999</v>
      </c>
      <c r="K173" s="35"/>
      <c r="L173" s="34">
        <f>L139+L153+L158</f>
        <v>222.97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58" t="s">
        <v>76</v>
      </c>
      <c r="F174" s="59">
        <v>190</v>
      </c>
      <c r="G174" s="59">
        <v>12.71</v>
      </c>
      <c r="H174" s="59">
        <v>7.85</v>
      </c>
      <c r="I174" s="59">
        <v>37</v>
      </c>
      <c r="J174" s="59">
        <v>285</v>
      </c>
      <c r="K174" s="60">
        <v>265</v>
      </c>
      <c r="L174" s="66">
        <v>45</v>
      </c>
    </row>
    <row r="175" spans="1:12" ht="15">
      <c r="A175" s="25"/>
      <c r="B175" s="16"/>
      <c r="C175" s="11"/>
      <c r="D175" s="65" t="s">
        <v>27</v>
      </c>
      <c r="E175" s="61" t="s">
        <v>75</v>
      </c>
      <c r="F175" s="62">
        <v>60</v>
      </c>
      <c r="G175" s="62">
        <v>0.84</v>
      </c>
      <c r="H175" s="62">
        <v>7.09</v>
      </c>
      <c r="I175" s="62">
        <v>9.08</v>
      </c>
      <c r="J175" s="62">
        <v>99.25</v>
      </c>
      <c r="K175" s="63">
        <v>45</v>
      </c>
      <c r="L175" s="67">
        <v>12</v>
      </c>
    </row>
    <row r="176" spans="1:12" ht="15">
      <c r="A176" s="25"/>
      <c r="B176" s="16"/>
      <c r="C176" s="11"/>
      <c r="D176" s="7" t="s">
        <v>22</v>
      </c>
      <c r="E176" s="61" t="s">
        <v>53</v>
      </c>
      <c r="F176" s="62">
        <v>200</v>
      </c>
      <c r="G176" s="62">
        <v>0.06</v>
      </c>
      <c r="H176" s="62">
        <v>0.02</v>
      </c>
      <c r="I176" s="62">
        <v>9.99</v>
      </c>
      <c r="J176" s="62">
        <v>40</v>
      </c>
      <c r="K176" s="63">
        <v>375</v>
      </c>
      <c r="L176" s="67">
        <v>5</v>
      </c>
    </row>
    <row r="177" spans="1:12" ht="15">
      <c r="A177" s="25"/>
      <c r="B177" s="16"/>
      <c r="C177" s="11"/>
      <c r="D177" s="7" t="s">
        <v>23</v>
      </c>
      <c r="E177" s="61" t="s">
        <v>49</v>
      </c>
      <c r="F177" s="62">
        <v>50</v>
      </c>
      <c r="G177" s="62">
        <v>3.16</v>
      </c>
      <c r="H177" s="62">
        <v>0.4</v>
      </c>
      <c r="I177" s="62">
        <v>19.32</v>
      </c>
      <c r="J177" s="62">
        <v>93.52</v>
      </c>
      <c r="K177" s="63">
        <v>1</v>
      </c>
      <c r="L177" s="67">
        <v>7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68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68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68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03">SUM(G174:G180)</f>
        <v>16.770000000000003</v>
      </c>
      <c r="H181" s="21">
        <f t="shared" ref="H181" si="104">SUM(H174:H180)</f>
        <v>15.36</v>
      </c>
      <c r="I181" s="21">
        <f t="shared" ref="I181" si="105">SUM(I174:I180)</f>
        <v>75.39</v>
      </c>
      <c r="J181" s="21">
        <f t="shared" ref="J181" si="106">SUM(J174:J180)</f>
        <v>517.77</v>
      </c>
      <c r="K181" s="27"/>
      <c r="L181" s="69">
        <f t="shared" si="75"/>
        <v>69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68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68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68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7">SUM(G182:G184)</f>
        <v>0</v>
      </c>
      <c r="H185" s="21">
        <f t="shared" ref="H185" si="108">SUM(H182:H184)</f>
        <v>0</v>
      </c>
      <c r="I185" s="21">
        <f t="shared" ref="I185" si="109">SUM(I182:I184)</f>
        <v>0</v>
      </c>
      <c r="J185" s="21">
        <f t="shared" ref="J185" si="110">SUM(J182:J184)</f>
        <v>0</v>
      </c>
      <c r="K185" s="27"/>
      <c r="L185" s="69">
        <f t="shared" ref="L185" ca="1" si="11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68"/>
    </row>
    <row r="187" spans="1:12" ht="15">
      <c r="A187" s="25"/>
      <c r="B187" s="16"/>
      <c r="C187" s="11"/>
      <c r="D187" s="7" t="s">
        <v>28</v>
      </c>
      <c r="E187" s="61" t="s">
        <v>77</v>
      </c>
      <c r="F187" s="62">
        <v>200</v>
      </c>
      <c r="G187" s="62">
        <v>2.2799999999999998</v>
      </c>
      <c r="H187" s="62">
        <v>2.33</v>
      </c>
      <c r="I187" s="62">
        <v>11.25</v>
      </c>
      <c r="J187" s="62">
        <v>75.03</v>
      </c>
      <c r="K187" s="63">
        <v>112</v>
      </c>
      <c r="L187" s="67">
        <v>35</v>
      </c>
    </row>
    <row r="188" spans="1:12" ht="15">
      <c r="A188" s="25"/>
      <c r="B188" s="16"/>
      <c r="C188" s="11"/>
      <c r="D188" s="7" t="s">
        <v>29</v>
      </c>
      <c r="E188" s="61" t="s">
        <v>78</v>
      </c>
      <c r="F188" s="62">
        <v>90</v>
      </c>
      <c r="G188" s="62">
        <v>9.67</v>
      </c>
      <c r="H188" s="62">
        <v>9.8699999999999992</v>
      </c>
      <c r="I188" s="62">
        <v>2.27</v>
      </c>
      <c r="J188" s="62">
        <v>146.33000000000001</v>
      </c>
      <c r="K188" s="63">
        <v>250</v>
      </c>
      <c r="L188" s="67">
        <v>37.97</v>
      </c>
    </row>
    <row r="189" spans="1:12" ht="15">
      <c r="A189" s="25"/>
      <c r="B189" s="16"/>
      <c r="C189" s="11"/>
      <c r="D189" s="7" t="s">
        <v>30</v>
      </c>
      <c r="E189" s="61" t="s">
        <v>47</v>
      </c>
      <c r="F189" s="62">
        <v>150</v>
      </c>
      <c r="G189" s="62">
        <v>5.0999999999999996</v>
      </c>
      <c r="H189" s="62">
        <v>7.5</v>
      </c>
      <c r="I189" s="62">
        <v>28.5</v>
      </c>
      <c r="J189" s="62">
        <v>201.9</v>
      </c>
      <c r="K189" s="63">
        <v>203</v>
      </c>
      <c r="L189" s="67">
        <v>23</v>
      </c>
    </row>
    <row r="190" spans="1:12" ht="15">
      <c r="A190" s="25"/>
      <c r="B190" s="16"/>
      <c r="C190" s="11"/>
      <c r="D190" s="7" t="s">
        <v>31</v>
      </c>
      <c r="E190" s="61" t="s">
        <v>61</v>
      </c>
      <c r="F190" s="62">
        <v>200</v>
      </c>
      <c r="G190" s="62">
        <v>1.1599999999999999</v>
      </c>
      <c r="H190" s="62">
        <v>0.3</v>
      </c>
      <c r="I190" s="62">
        <v>37.119999999999997</v>
      </c>
      <c r="J190" s="62">
        <v>196.38</v>
      </c>
      <c r="K190" s="63">
        <v>349</v>
      </c>
      <c r="L190" s="67">
        <v>10</v>
      </c>
    </row>
    <row r="191" spans="1:12" ht="15">
      <c r="A191" s="25"/>
      <c r="B191" s="16"/>
      <c r="C191" s="11"/>
      <c r="D191" s="7" t="s">
        <v>32</v>
      </c>
      <c r="E191" s="61" t="s">
        <v>79</v>
      </c>
      <c r="F191" s="62">
        <v>60</v>
      </c>
      <c r="G191" s="62">
        <v>5.27</v>
      </c>
      <c r="H191" s="62">
        <v>0.67</v>
      </c>
      <c r="I191" s="62">
        <v>32.200000000000003</v>
      </c>
      <c r="J191" s="62">
        <v>155.87</v>
      </c>
      <c r="K191" s="63">
        <v>1</v>
      </c>
      <c r="L191" s="67">
        <v>8</v>
      </c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700</v>
      </c>
      <c r="G195" s="21">
        <f t="shared" ref="G195" si="112">SUM(G186:G194)</f>
        <v>23.479999999999997</v>
      </c>
      <c r="H195" s="21">
        <f t="shared" ref="H195" si="113">SUM(H186:H194)</f>
        <v>20.67</v>
      </c>
      <c r="I195" s="21">
        <f t="shared" ref="I195" si="114">SUM(I186:I194)</f>
        <v>111.33999999999999</v>
      </c>
      <c r="J195" s="21">
        <f t="shared" ref="J195" si="115">SUM(J186:J194)</f>
        <v>775.51</v>
      </c>
      <c r="K195" s="27"/>
      <c r="L195" s="21">
        <f>SUM(L186:L194)</f>
        <v>113.97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61" t="s">
        <v>80</v>
      </c>
      <c r="F196" s="62">
        <v>100</v>
      </c>
      <c r="G196" s="62">
        <v>8.85</v>
      </c>
      <c r="H196" s="62">
        <v>7.38</v>
      </c>
      <c r="I196" s="62">
        <v>51.26</v>
      </c>
      <c r="J196" s="62">
        <v>307.3</v>
      </c>
      <c r="K196" s="63">
        <v>424</v>
      </c>
      <c r="L196" s="67">
        <v>35</v>
      </c>
    </row>
    <row r="197" spans="1:12" ht="15">
      <c r="A197" s="25"/>
      <c r="B197" s="16"/>
      <c r="C197" s="11"/>
      <c r="D197" s="12" t="s">
        <v>31</v>
      </c>
      <c r="E197" s="61" t="s">
        <v>53</v>
      </c>
      <c r="F197" s="62">
        <v>200</v>
      </c>
      <c r="G197" s="62">
        <v>0.06</v>
      </c>
      <c r="H197" s="62">
        <v>0.02</v>
      </c>
      <c r="I197" s="62">
        <v>9.99</v>
      </c>
      <c r="J197" s="62">
        <v>40</v>
      </c>
      <c r="K197" s="63">
        <v>375</v>
      </c>
      <c r="L197" s="67">
        <v>5</v>
      </c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68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68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16">SUM(G196:G199)</f>
        <v>8.91</v>
      </c>
      <c r="H200" s="21">
        <f t="shared" ref="H200" si="117">SUM(H196:H199)</f>
        <v>7.3999999999999995</v>
      </c>
      <c r="I200" s="21">
        <f t="shared" ref="I200" si="118">SUM(I196:I199)</f>
        <v>61.25</v>
      </c>
      <c r="J200" s="21">
        <f t="shared" ref="J200" si="119">SUM(J196:J199)</f>
        <v>347.3</v>
      </c>
      <c r="K200" s="27"/>
      <c r="L200" s="69">
        <f>SUM(L196:L199)</f>
        <v>40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0">SUM(G201:G206)</f>
        <v>0</v>
      </c>
      <c r="H207" s="21">
        <f t="shared" ref="H207" si="121">SUM(H201:H206)</f>
        <v>0</v>
      </c>
      <c r="I207" s="21">
        <f t="shared" ref="I207" si="122">SUM(I201:I206)</f>
        <v>0</v>
      </c>
      <c r="J207" s="21">
        <f t="shared" ref="J207" si="123">SUM(J201:J206)</f>
        <v>0</v>
      </c>
      <c r="K207" s="27"/>
      <c r="L207" s="21">
        <f t="shared" ref="L207" ca="1" si="124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5">SUM(G208:G213)</f>
        <v>0</v>
      </c>
      <c r="H214" s="21">
        <f t="shared" ref="H214" si="126">SUM(H208:H213)</f>
        <v>0</v>
      </c>
      <c r="I214" s="21">
        <f t="shared" ref="I214" si="127">SUM(I208:I213)</f>
        <v>0</v>
      </c>
      <c r="J214" s="21">
        <f t="shared" ref="J214" si="128">SUM(J208:J213)</f>
        <v>0</v>
      </c>
      <c r="K214" s="27"/>
      <c r="L214" s="21">
        <f ca="1">SUM(L208:L216)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71" t="s">
        <v>4</v>
      </c>
      <c r="D215" s="72"/>
      <c r="E215" s="33"/>
      <c r="F215" s="34">
        <f>F181+F185+F195+F200+F207+F214</f>
        <v>1500</v>
      </c>
      <c r="G215" s="34">
        <f t="shared" ref="G215" si="129">G181+G185+G195+G200+G207+G214</f>
        <v>49.16</v>
      </c>
      <c r="H215" s="34">
        <f t="shared" ref="H215" si="130">H181+H185+H195+H200+H207+H214</f>
        <v>43.43</v>
      </c>
      <c r="I215" s="34">
        <f t="shared" ref="I215" si="131">I181+I185+I195+I200+I207+I214</f>
        <v>247.98</v>
      </c>
      <c r="J215" s="34">
        <f t="shared" ref="J215" si="132">J181+J185+J195+J200+J207+J214</f>
        <v>1640.58</v>
      </c>
      <c r="K215" s="35"/>
      <c r="L215" s="34">
        <f>L181+L195+L200</f>
        <v>222.97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58"/>
      <c r="F216" s="59"/>
      <c r="G216" s="59"/>
      <c r="H216" s="59"/>
      <c r="I216" s="59"/>
      <c r="J216" s="59"/>
      <c r="K216" s="60"/>
      <c r="L216" s="59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61"/>
      <c r="F218" s="62"/>
      <c r="G218" s="62"/>
      <c r="H218" s="62"/>
      <c r="I218" s="62"/>
      <c r="J218" s="62"/>
      <c r="K218" s="63"/>
      <c r="L218" s="62"/>
    </row>
    <row r="219" spans="1:12" ht="15">
      <c r="A219" s="25"/>
      <c r="B219" s="16"/>
      <c r="C219" s="11"/>
      <c r="D219" s="7" t="s">
        <v>23</v>
      </c>
      <c r="E219" s="61"/>
      <c r="F219" s="62"/>
      <c r="G219" s="62"/>
      <c r="H219" s="62"/>
      <c r="I219" s="62"/>
      <c r="J219" s="62"/>
      <c r="K219" s="63"/>
      <c r="L219" s="62"/>
    </row>
    <row r="220" spans="1:12" ht="15">
      <c r="A220" s="25"/>
      <c r="B220" s="16"/>
      <c r="C220" s="11"/>
      <c r="D220" s="7" t="s">
        <v>24</v>
      </c>
      <c r="E220" s="61"/>
      <c r="F220" s="62"/>
      <c r="G220" s="62"/>
      <c r="H220" s="62"/>
      <c r="I220" s="62"/>
      <c r="J220" s="62"/>
      <c r="K220" s="63"/>
      <c r="L220" s="62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3">SUM(G216:G222)</f>
        <v>0</v>
      </c>
      <c r="H223" s="21">
        <f t="shared" ref="H223" si="134">SUM(H216:H222)</f>
        <v>0</v>
      </c>
      <c r="I223" s="21">
        <f t="shared" ref="I223" si="135">SUM(I216:I222)</f>
        <v>0</v>
      </c>
      <c r="J223" s="21">
        <f t="shared" ref="J223" si="136">SUM(J216:J222)</f>
        <v>0</v>
      </c>
      <c r="K223" s="27"/>
      <c r="L223" s="21">
        <f t="shared" ref="L223:L265" si="137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8">SUM(G224:G226)</f>
        <v>0</v>
      </c>
      <c r="H227" s="21">
        <f t="shared" ref="H227" si="139">SUM(H224:H226)</f>
        <v>0</v>
      </c>
      <c r="I227" s="21">
        <f t="shared" ref="I227" si="140">SUM(I224:I226)</f>
        <v>0</v>
      </c>
      <c r="J227" s="21">
        <f t="shared" ref="J227" si="141">SUM(J224:J226)</f>
        <v>0</v>
      </c>
      <c r="K227" s="27"/>
      <c r="L227" s="21">
        <f t="shared" ref="L227" ca="1" si="142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61"/>
      <c r="F229" s="62"/>
      <c r="G229" s="62"/>
      <c r="H229" s="62"/>
      <c r="I229" s="62"/>
      <c r="J229" s="62"/>
      <c r="K229" s="63"/>
      <c r="L229" s="62"/>
    </row>
    <row r="230" spans="1:12" ht="15">
      <c r="A230" s="25"/>
      <c r="B230" s="16"/>
      <c r="C230" s="11"/>
      <c r="D230" s="7" t="s">
        <v>29</v>
      </c>
      <c r="E230" s="61"/>
      <c r="F230" s="62"/>
      <c r="G230" s="62"/>
      <c r="H230" s="62"/>
      <c r="I230" s="62"/>
      <c r="J230" s="62"/>
      <c r="K230" s="63"/>
      <c r="L230" s="62"/>
    </row>
    <row r="231" spans="1:12" ht="15">
      <c r="A231" s="25"/>
      <c r="B231" s="16"/>
      <c r="C231" s="11"/>
      <c r="D231" s="7" t="s">
        <v>30</v>
      </c>
      <c r="E231" s="61"/>
      <c r="F231" s="62"/>
      <c r="G231" s="62"/>
      <c r="H231" s="62"/>
      <c r="I231" s="62"/>
      <c r="J231" s="62"/>
      <c r="K231" s="63"/>
      <c r="L231" s="62"/>
    </row>
    <row r="232" spans="1:12" ht="15">
      <c r="A232" s="25"/>
      <c r="B232" s="16"/>
      <c r="C232" s="11"/>
      <c r="D232" s="7" t="s">
        <v>31</v>
      </c>
      <c r="E232" s="61"/>
      <c r="F232" s="62"/>
      <c r="G232" s="62"/>
      <c r="H232" s="62"/>
      <c r="I232" s="62"/>
      <c r="J232" s="62"/>
      <c r="K232" s="63"/>
      <c r="L232" s="62"/>
    </row>
    <row r="233" spans="1:12" ht="15">
      <c r="A233" s="25"/>
      <c r="B233" s="16"/>
      <c r="C233" s="11"/>
      <c r="D233" s="7" t="s">
        <v>32</v>
      </c>
      <c r="E233" s="61"/>
      <c r="F233" s="62"/>
      <c r="G233" s="62"/>
      <c r="H233" s="62"/>
      <c r="I233" s="62"/>
      <c r="J233" s="62"/>
      <c r="K233" s="63"/>
      <c r="L233" s="62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3">SUM(G228:G236)</f>
        <v>0</v>
      </c>
      <c r="H237" s="21">
        <f t="shared" ref="H237" si="144">SUM(H228:H236)</f>
        <v>0</v>
      </c>
      <c r="I237" s="21">
        <f t="shared" ref="I237" si="145">SUM(I228:I236)</f>
        <v>0</v>
      </c>
      <c r="J237" s="21">
        <f t="shared" ref="J237" si="146">SUM(J228:J236)</f>
        <v>0</v>
      </c>
      <c r="K237" s="27"/>
      <c r="L237" s="21">
        <f>SUM(L228:L236)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61"/>
      <c r="F238" s="62"/>
      <c r="G238" s="62"/>
      <c r="H238" s="62"/>
      <c r="I238" s="62"/>
      <c r="J238" s="62"/>
      <c r="K238" s="63"/>
      <c r="L238" s="62"/>
    </row>
    <row r="239" spans="1:12" ht="15">
      <c r="A239" s="25"/>
      <c r="B239" s="16"/>
      <c r="C239" s="11"/>
      <c r="D239" s="12" t="s">
        <v>31</v>
      </c>
      <c r="E239" s="61"/>
      <c r="F239" s="62"/>
      <c r="G239" s="62"/>
      <c r="H239" s="62"/>
      <c r="I239" s="62"/>
      <c r="J239" s="62"/>
      <c r="K239" s="63"/>
      <c r="L239" s="62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7">SUM(G238:G241)</f>
        <v>0</v>
      </c>
      <c r="H242" s="21">
        <f t="shared" ref="H242" si="148">SUM(H238:H241)</f>
        <v>0</v>
      </c>
      <c r="I242" s="21">
        <f t="shared" ref="I242" si="149">SUM(I238:I241)</f>
        <v>0</v>
      </c>
      <c r="J242" s="21">
        <f t="shared" ref="J242" si="150">SUM(J238:J241)</f>
        <v>0</v>
      </c>
      <c r="K242" s="27"/>
      <c r="L242" s="21">
        <f>SUM(L238:L241)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1">SUM(G243:G248)</f>
        <v>0</v>
      </c>
      <c r="H249" s="21">
        <f t="shared" ref="H249" si="152">SUM(H243:H248)</f>
        <v>0</v>
      </c>
      <c r="I249" s="21">
        <f t="shared" ref="I249" si="153">SUM(I243:I248)</f>
        <v>0</v>
      </c>
      <c r="J249" s="21">
        <f t="shared" ref="J249" si="154">SUM(J243:J248)</f>
        <v>0</v>
      </c>
      <c r="K249" s="27"/>
      <c r="L249" s="21">
        <f t="shared" ref="L249" ca="1" si="155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6">SUM(G250:G255)</f>
        <v>0</v>
      </c>
      <c r="H256" s="21">
        <f t="shared" ref="H256" si="157">SUM(H250:H255)</f>
        <v>0</v>
      </c>
      <c r="I256" s="21">
        <f t="shared" ref="I256" si="158">SUM(I250:I255)</f>
        <v>0</v>
      </c>
      <c r="J256" s="21">
        <f t="shared" ref="J256" si="159">SUM(J250:J255)</f>
        <v>0</v>
      </c>
      <c r="K256" s="27"/>
      <c r="L256" s="21">
        <f t="shared" ref="L256" ca="1" si="160">SUM(L250:L258)</f>
        <v>0</v>
      </c>
    </row>
    <row r="257" spans="1:12" ht="15.75" customHeight="1" thickBot="1">
      <c r="A257" s="31">
        <f>A216</f>
        <v>1</v>
      </c>
      <c r="B257" s="32">
        <f>B216</f>
        <v>6</v>
      </c>
      <c r="C257" s="71" t="s">
        <v>4</v>
      </c>
      <c r="D257" s="72"/>
      <c r="E257" s="33"/>
      <c r="F257" s="34">
        <f>F223+F227+F237+F242+F249+F256</f>
        <v>0</v>
      </c>
      <c r="G257" s="34">
        <f t="shared" ref="G257" si="161">G223+G227+G237+G242+G249+G256</f>
        <v>0</v>
      </c>
      <c r="H257" s="34">
        <f t="shared" ref="H257" si="162">H223+H227+H237+H242+H249+H256</f>
        <v>0</v>
      </c>
      <c r="I257" s="34">
        <f t="shared" ref="I257" si="163">I223+I227+I237+I242+I249+I256</f>
        <v>0</v>
      </c>
      <c r="J257" s="34">
        <f t="shared" ref="J257" si="164">J223+J227+J237+J242+J249+J256</f>
        <v>0</v>
      </c>
      <c r="K257" s="35"/>
      <c r="L257" s="34">
        <f>L223+L237+L242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5">SUM(G258:G264)</f>
        <v>0</v>
      </c>
      <c r="H265" s="21">
        <f t="shared" ref="H265" si="166">SUM(H258:H264)</f>
        <v>0</v>
      </c>
      <c r="I265" s="21">
        <f t="shared" ref="I265" si="167">SUM(I258:I264)</f>
        <v>0</v>
      </c>
      <c r="J265" s="21">
        <f t="shared" ref="J265" si="168">SUM(J258:J264)</f>
        <v>0</v>
      </c>
      <c r="K265" s="27"/>
      <c r="L265" s="21">
        <f t="shared" si="137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9">SUM(G266:G268)</f>
        <v>0</v>
      </c>
      <c r="H269" s="21">
        <f t="shared" ref="H269" si="170">SUM(H266:H268)</f>
        <v>0</v>
      </c>
      <c r="I269" s="21">
        <f t="shared" ref="I269" si="171">SUM(I266:I268)</f>
        <v>0</v>
      </c>
      <c r="J269" s="21">
        <f t="shared" ref="J269" si="172">SUM(J266:J268)</f>
        <v>0</v>
      </c>
      <c r="K269" s="27"/>
      <c r="L269" s="21">
        <f t="shared" ref="L269" ca="1" si="173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4">SUM(G270:G278)</f>
        <v>0</v>
      </c>
      <c r="H279" s="21">
        <f t="shared" ref="H279" si="175">SUM(H270:H278)</f>
        <v>0</v>
      </c>
      <c r="I279" s="21">
        <f t="shared" ref="I279" si="176">SUM(I270:I278)</f>
        <v>0</v>
      </c>
      <c r="J279" s="21">
        <f t="shared" ref="J279" si="177">SUM(J270:J278)</f>
        <v>0</v>
      </c>
      <c r="K279" s="27"/>
      <c r="L279" s="21">
        <f t="shared" ref="L279" ca="1" si="178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9">SUM(G280:G283)</f>
        <v>0</v>
      </c>
      <c r="H284" s="21">
        <f t="shared" ref="H284" si="180">SUM(H280:H283)</f>
        <v>0</v>
      </c>
      <c r="I284" s="21">
        <f t="shared" ref="I284" si="181">SUM(I280:I283)</f>
        <v>0</v>
      </c>
      <c r="J284" s="21">
        <f t="shared" ref="J284" si="182">SUM(J280:J283)</f>
        <v>0</v>
      </c>
      <c r="K284" s="27"/>
      <c r="L284" s="21">
        <f t="shared" ref="L284" ca="1" si="183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4">SUM(G285:G290)</f>
        <v>0</v>
      </c>
      <c r="H291" s="21">
        <f t="shared" ref="H291" si="185">SUM(H285:H290)</f>
        <v>0</v>
      </c>
      <c r="I291" s="21">
        <f t="shared" ref="I291" si="186">SUM(I285:I290)</f>
        <v>0</v>
      </c>
      <c r="J291" s="21">
        <f t="shared" ref="J291" si="187">SUM(J285:J290)</f>
        <v>0</v>
      </c>
      <c r="K291" s="27"/>
      <c r="L291" s="21">
        <f t="shared" ref="L291" ca="1" si="188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9">SUM(G292:G297)</f>
        <v>0</v>
      </c>
      <c r="H298" s="21">
        <f t="shared" ref="H298" si="190">SUM(H292:H297)</f>
        <v>0</v>
      </c>
      <c r="I298" s="21">
        <f t="shared" ref="I298" si="191">SUM(I292:I297)</f>
        <v>0</v>
      </c>
      <c r="J298" s="21">
        <f t="shared" ref="J298" si="192">SUM(J292:J297)</f>
        <v>0</v>
      </c>
      <c r="K298" s="27"/>
      <c r="L298" s="21">
        <f ca="1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71" t="s">
        <v>4</v>
      </c>
      <c r="D299" s="72"/>
      <c r="E299" s="33"/>
      <c r="F299" s="34">
        <f>F265+F269+F279+F284+F291+F298</f>
        <v>0</v>
      </c>
      <c r="G299" s="34">
        <f t="shared" ref="G299" si="193">G265+G269+G279+G284+G291+G298</f>
        <v>0</v>
      </c>
      <c r="H299" s="34">
        <f t="shared" ref="H299" si="194">H265+H269+H279+H284+H291+H298</f>
        <v>0</v>
      </c>
      <c r="I299" s="34">
        <f t="shared" ref="I299" si="195">I265+I269+I279+I284+I291+I298</f>
        <v>0</v>
      </c>
      <c r="J299" s="34">
        <f t="shared" ref="J299" si="196">J265+J269+J279+J284+J291+J298</f>
        <v>0</v>
      </c>
      <c r="K299" s="35"/>
      <c r="L299" s="34">
        <f t="shared" ref="L299" ca="1" si="197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58" t="s">
        <v>45</v>
      </c>
      <c r="F300" s="59">
        <v>150</v>
      </c>
      <c r="G300" s="59">
        <v>15.9</v>
      </c>
      <c r="H300" s="59">
        <v>17.5</v>
      </c>
      <c r="I300" s="59">
        <v>1</v>
      </c>
      <c r="J300" s="59">
        <v>317</v>
      </c>
      <c r="K300" s="60">
        <v>210</v>
      </c>
      <c r="L300" s="66">
        <v>40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68"/>
    </row>
    <row r="302" spans="1:12" ht="15">
      <c r="A302" s="25"/>
      <c r="B302" s="16"/>
      <c r="C302" s="11"/>
      <c r="D302" s="7" t="s">
        <v>22</v>
      </c>
      <c r="E302" s="61" t="s">
        <v>48</v>
      </c>
      <c r="F302" s="62">
        <v>200</v>
      </c>
      <c r="G302" s="62">
        <v>0.4</v>
      </c>
      <c r="H302" s="62">
        <v>0.27</v>
      </c>
      <c r="I302" s="62">
        <v>17.2</v>
      </c>
      <c r="J302" s="62">
        <v>72.8</v>
      </c>
      <c r="K302" s="63">
        <v>388</v>
      </c>
      <c r="L302" s="67">
        <v>10</v>
      </c>
    </row>
    <row r="303" spans="1:12" ht="15">
      <c r="A303" s="25"/>
      <c r="B303" s="16"/>
      <c r="C303" s="11"/>
      <c r="D303" s="7" t="s">
        <v>23</v>
      </c>
      <c r="E303" s="61" t="s">
        <v>49</v>
      </c>
      <c r="F303" s="62">
        <v>50</v>
      </c>
      <c r="G303" s="62">
        <v>1.58</v>
      </c>
      <c r="H303" s="62">
        <v>0.2</v>
      </c>
      <c r="I303" s="62">
        <v>19.32</v>
      </c>
      <c r="J303" s="62">
        <v>93.52</v>
      </c>
      <c r="K303" s="63">
        <v>1</v>
      </c>
      <c r="L303" s="67">
        <v>7</v>
      </c>
    </row>
    <row r="304" spans="1:12" ht="15">
      <c r="A304" s="25"/>
      <c r="B304" s="16"/>
      <c r="C304" s="11"/>
      <c r="D304" s="7" t="s">
        <v>24</v>
      </c>
      <c r="E304" s="61" t="s">
        <v>81</v>
      </c>
      <c r="F304" s="62">
        <v>100</v>
      </c>
      <c r="G304" s="62">
        <v>0.3</v>
      </c>
      <c r="H304" s="62">
        <v>17.2</v>
      </c>
      <c r="I304" s="62">
        <v>7.35</v>
      </c>
      <c r="J304" s="62">
        <v>33.299999999999997</v>
      </c>
      <c r="K304" s="63">
        <v>338</v>
      </c>
      <c r="L304" s="67">
        <v>20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68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68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>SUM(G300:G306)</f>
        <v>18.180000000000003</v>
      </c>
      <c r="H307" s="21">
        <f>SUM(H300:H306)</f>
        <v>35.17</v>
      </c>
      <c r="I307" s="21">
        <f>SUM(I300:I306)</f>
        <v>44.87</v>
      </c>
      <c r="J307" s="21">
        <f>SUM(J300:J306)</f>
        <v>516.62</v>
      </c>
      <c r="K307" s="27"/>
      <c r="L307" s="69">
        <f>SUM(L300:L306)</f>
        <v>77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68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68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98">SUM(G308:G310)</f>
        <v>0</v>
      </c>
      <c r="H311" s="21">
        <f t="shared" ref="H311" si="199">SUM(H308:H310)</f>
        <v>0</v>
      </c>
      <c r="I311" s="21">
        <f t="shared" ref="I311" si="200">SUM(I308:I310)</f>
        <v>0</v>
      </c>
      <c r="J311" s="21">
        <f t="shared" ref="J311" si="201">SUM(J308:J310)</f>
        <v>0</v>
      </c>
      <c r="K311" s="27"/>
      <c r="L311" s="21">
        <f t="shared" ref="L311" ca="1" si="202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61" t="s">
        <v>82</v>
      </c>
      <c r="F313" s="62">
        <v>200</v>
      </c>
      <c r="G313" s="62">
        <v>8</v>
      </c>
      <c r="H313" s="62">
        <v>8.2799999999999994</v>
      </c>
      <c r="I313" s="62">
        <v>13.13</v>
      </c>
      <c r="J313" s="62">
        <v>167.25</v>
      </c>
      <c r="K313" s="63">
        <v>106</v>
      </c>
      <c r="L313" s="67">
        <v>32</v>
      </c>
    </row>
    <row r="314" spans="1:12" ht="15">
      <c r="A314" s="25"/>
      <c r="B314" s="16"/>
      <c r="C314" s="11"/>
      <c r="D314" s="7" t="s">
        <v>29</v>
      </c>
      <c r="E314" s="61" t="s">
        <v>83</v>
      </c>
      <c r="F314" s="62">
        <v>90</v>
      </c>
      <c r="G314" s="62">
        <v>15.19</v>
      </c>
      <c r="H314" s="62">
        <v>10.35</v>
      </c>
      <c r="I314" s="62">
        <v>9.68</v>
      </c>
      <c r="J314" s="62">
        <v>192.6</v>
      </c>
      <c r="K314" s="63">
        <v>255</v>
      </c>
      <c r="L314" s="67">
        <v>37.97</v>
      </c>
    </row>
    <row r="315" spans="1:12" ht="15">
      <c r="A315" s="25"/>
      <c r="B315" s="16"/>
      <c r="C315" s="11"/>
      <c r="D315" s="7" t="s">
        <v>30</v>
      </c>
      <c r="E315" s="61" t="s">
        <v>47</v>
      </c>
      <c r="F315" s="62">
        <v>150</v>
      </c>
      <c r="G315" s="62">
        <v>5.0999999999999996</v>
      </c>
      <c r="H315" s="62">
        <v>7.5</v>
      </c>
      <c r="I315" s="62">
        <v>28.5</v>
      </c>
      <c r="J315" s="62">
        <v>219</v>
      </c>
      <c r="K315" s="63">
        <v>203</v>
      </c>
      <c r="L315" s="67">
        <v>23</v>
      </c>
    </row>
    <row r="316" spans="1:12" ht="15">
      <c r="A316" s="25"/>
      <c r="B316" s="16"/>
      <c r="C316" s="11"/>
      <c r="D316" s="7" t="s">
        <v>31</v>
      </c>
      <c r="E316" s="61" t="s">
        <v>53</v>
      </c>
      <c r="F316" s="62">
        <v>200</v>
      </c>
      <c r="G316" s="62">
        <v>0.06</v>
      </c>
      <c r="H316" s="62">
        <v>0.02</v>
      </c>
      <c r="I316" s="62">
        <v>9.99</v>
      </c>
      <c r="J316" s="62">
        <v>40</v>
      </c>
      <c r="K316" s="63">
        <v>375</v>
      </c>
      <c r="L316" s="67">
        <v>5</v>
      </c>
    </row>
    <row r="317" spans="1:12" ht="15">
      <c r="A317" s="25"/>
      <c r="B317" s="16"/>
      <c r="C317" s="11"/>
      <c r="D317" s="7" t="s">
        <v>32</v>
      </c>
      <c r="E317" s="61" t="s">
        <v>49</v>
      </c>
      <c r="F317" s="62">
        <v>60</v>
      </c>
      <c r="G317" s="62">
        <v>4</v>
      </c>
      <c r="H317" s="62">
        <v>0.67</v>
      </c>
      <c r="I317" s="62">
        <v>32.200000000000003</v>
      </c>
      <c r="J317" s="62">
        <v>155.87</v>
      </c>
      <c r="K317" s="63">
        <v>1</v>
      </c>
      <c r="L317" s="67">
        <v>8</v>
      </c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68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68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68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700</v>
      </c>
      <c r="G321" s="21">
        <f t="shared" ref="G321" si="203">SUM(G312:G320)</f>
        <v>32.349999999999994</v>
      </c>
      <c r="H321" s="21">
        <f t="shared" ref="H321" si="204">SUM(H312:H320)</f>
        <v>26.82</v>
      </c>
      <c r="I321" s="21">
        <f t="shared" ref="I321" si="205">SUM(I312:I320)</f>
        <v>93.5</v>
      </c>
      <c r="J321" s="21">
        <f t="shared" ref="J321" si="206">SUM(J312:J320)</f>
        <v>774.72</v>
      </c>
      <c r="K321" s="27"/>
      <c r="L321" s="21">
        <f>SUM(L312:L320)</f>
        <v>105.97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61" t="s">
        <v>54</v>
      </c>
      <c r="F322" s="62">
        <v>100</v>
      </c>
      <c r="G322" s="62">
        <v>13.29</v>
      </c>
      <c r="H322" s="62">
        <v>15</v>
      </c>
      <c r="I322" s="62">
        <v>46.68</v>
      </c>
      <c r="J322" s="62">
        <v>376.45</v>
      </c>
      <c r="K322" s="63">
        <v>428</v>
      </c>
      <c r="L322" s="67">
        <v>35</v>
      </c>
    </row>
    <row r="323" spans="1:12" ht="15">
      <c r="A323" s="25"/>
      <c r="B323" s="16"/>
      <c r="C323" s="11"/>
      <c r="D323" s="12" t="s">
        <v>31</v>
      </c>
      <c r="E323" s="61" t="s">
        <v>53</v>
      </c>
      <c r="F323" s="62">
        <v>200</v>
      </c>
      <c r="G323" s="62">
        <v>0.06</v>
      </c>
      <c r="H323" s="62">
        <v>0.02</v>
      </c>
      <c r="I323" s="62">
        <v>9.99</v>
      </c>
      <c r="J323" s="62">
        <v>40</v>
      </c>
      <c r="K323" s="63">
        <v>375</v>
      </c>
      <c r="L323" s="67">
        <v>5</v>
      </c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68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68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07">SUM(G322:G325)</f>
        <v>13.35</v>
      </c>
      <c r="H326" s="21">
        <f t="shared" ref="H326" si="208">SUM(H322:H325)</f>
        <v>15.02</v>
      </c>
      <c r="I326" s="21">
        <f t="shared" ref="I326" si="209">SUM(I322:I325)</f>
        <v>56.67</v>
      </c>
      <c r="J326" s="21">
        <f t="shared" ref="J326" si="210">SUM(J322:J325)</f>
        <v>416.45</v>
      </c>
      <c r="K326" s="27"/>
      <c r="L326" s="69">
        <f>SUM(L322:L325)</f>
        <v>40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11">SUM(G327:G332)</f>
        <v>0</v>
      </c>
      <c r="H333" s="21">
        <f t="shared" ref="H333" si="212">SUM(H327:H332)</f>
        <v>0</v>
      </c>
      <c r="I333" s="21">
        <f t="shared" ref="I333" si="213">SUM(I327:I332)</f>
        <v>0</v>
      </c>
      <c r="J333" s="21">
        <f t="shared" ref="J333" si="214">SUM(J327:J332)</f>
        <v>0</v>
      </c>
      <c r="K333" s="27"/>
      <c r="L333" s="21">
        <f t="shared" ref="L333" ca="1" si="215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16">SUM(G334:G339)</f>
        <v>0</v>
      </c>
      <c r="H340" s="21">
        <f t="shared" ref="H340" si="217">SUM(H334:H339)</f>
        <v>0</v>
      </c>
      <c r="I340" s="21">
        <f t="shared" ref="I340" si="218">SUM(I334:I339)</f>
        <v>0</v>
      </c>
      <c r="J340" s="21">
        <f t="shared" ref="J340" si="219">SUM(J334:J339)</f>
        <v>0</v>
      </c>
      <c r="K340" s="27"/>
      <c r="L340" s="21">
        <f t="shared" ref="L340" ca="1" si="220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71" t="s">
        <v>4</v>
      </c>
      <c r="D341" s="72"/>
      <c r="E341" s="33"/>
      <c r="F341" s="34">
        <f>F307+F311+F321+F326+F333+F340</f>
        <v>1500</v>
      </c>
      <c r="G341" s="34">
        <f t="shared" ref="G341" si="221">G307+G311+G321+G326+G333+G340</f>
        <v>63.88</v>
      </c>
      <c r="H341" s="34">
        <f t="shared" ref="H341" si="222">H307+H311+H321+H326+H333+H340</f>
        <v>77.010000000000005</v>
      </c>
      <c r="I341" s="34">
        <f t="shared" ref="I341" si="223">I307+I311+I321+I326+I333+I340</f>
        <v>195.04000000000002</v>
      </c>
      <c r="J341" s="34">
        <f t="shared" ref="J341" si="224">J307+J311+J321+J326+J333+J340</f>
        <v>1707.7900000000002</v>
      </c>
      <c r="K341" s="35"/>
      <c r="L341" s="34">
        <f>L307+L321+L326</f>
        <v>222.97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58" t="s">
        <v>84</v>
      </c>
      <c r="F342" s="59">
        <v>250</v>
      </c>
      <c r="G342" s="59">
        <v>3.3</v>
      </c>
      <c r="H342" s="59">
        <v>8.6</v>
      </c>
      <c r="I342" s="59">
        <v>36.979999999999997</v>
      </c>
      <c r="J342" s="59">
        <v>197</v>
      </c>
      <c r="K342" s="60">
        <v>175</v>
      </c>
      <c r="L342" s="66">
        <v>30.97</v>
      </c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68"/>
    </row>
    <row r="344" spans="1:12" ht="15">
      <c r="A344" s="15"/>
      <c r="B344" s="16"/>
      <c r="C344" s="11"/>
      <c r="D344" s="7" t="s">
        <v>22</v>
      </c>
      <c r="E344" s="61" t="s">
        <v>53</v>
      </c>
      <c r="F344" s="62">
        <v>200</v>
      </c>
      <c r="G344" s="62">
        <v>0.06</v>
      </c>
      <c r="H344" s="62">
        <v>0.02</v>
      </c>
      <c r="I344" s="62">
        <v>9.99</v>
      </c>
      <c r="J344" s="62">
        <v>40</v>
      </c>
      <c r="K344" s="63">
        <v>375</v>
      </c>
      <c r="L344" s="67">
        <v>5</v>
      </c>
    </row>
    <row r="345" spans="1:12" ht="15">
      <c r="A345" s="15"/>
      <c r="B345" s="16"/>
      <c r="C345" s="11"/>
      <c r="D345" s="7" t="s">
        <v>23</v>
      </c>
      <c r="E345" s="61" t="s">
        <v>56</v>
      </c>
      <c r="F345" s="62">
        <v>60</v>
      </c>
      <c r="G345" s="62">
        <v>9.0500000000000007</v>
      </c>
      <c r="H345" s="62">
        <v>8.11</v>
      </c>
      <c r="I345" s="62">
        <v>55.15</v>
      </c>
      <c r="J345" s="62">
        <v>280</v>
      </c>
      <c r="K345" s="63">
        <v>14</v>
      </c>
      <c r="L345" s="67">
        <v>21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68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68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68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25">SUM(G342:G348)</f>
        <v>12.41</v>
      </c>
      <c r="H349" s="21">
        <f t="shared" ref="H349" si="226">SUM(H342:H348)</f>
        <v>16.729999999999997</v>
      </c>
      <c r="I349" s="21">
        <f t="shared" ref="I349" si="227">SUM(I342:I348)</f>
        <v>102.12</v>
      </c>
      <c r="J349" s="21">
        <f t="shared" ref="J349" si="228">SUM(J342:J348)</f>
        <v>517</v>
      </c>
      <c r="K349" s="27"/>
      <c r="L349" s="69">
        <f t="shared" ref="L349" si="229">SUM(L342:L348)</f>
        <v>56.97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68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30">SUM(G350:G352)</f>
        <v>0</v>
      </c>
      <c r="H353" s="21">
        <f t="shared" ref="H353" si="231">SUM(H350:H352)</f>
        <v>0</v>
      </c>
      <c r="I353" s="21">
        <f t="shared" ref="I353" si="232">SUM(I350:I352)</f>
        <v>0</v>
      </c>
      <c r="J353" s="21">
        <f t="shared" ref="J353" si="233">SUM(J350:J352)</f>
        <v>0</v>
      </c>
      <c r="K353" s="27"/>
      <c r="L353" s="21">
        <f t="shared" ref="L353" ca="1" si="234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1" t="s">
        <v>66</v>
      </c>
      <c r="F354" s="62">
        <v>60</v>
      </c>
      <c r="G354" s="62">
        <v>0.93</v>
      </c>
      <c r="H354" s="62">
        <v>2.0499999999999998</v>
      </c>
      <c r="I354" s="62">
        <v>1.5</v>
      </c>
      <c r="J354" s="62">
        <v>39.5</v>
      </c>
      <c r="K354" s="63">
        <v>70</v>
      </c>
      <c r="L354" s="67">
        <v>12</v>
      </c>
    </row>
    <row r="355" spans="1:12" ht="15">
      <c r="A355" s="15"/>
      <c r="B355" s="16"/>
      <c r="C355" s="11"/>
      <c r="D355" s="7" t="s">
        <v>28</v>
      </c>
      <c r="E355" s="61" t="s">
        <v>85</v>
      </c>
      <c r="F355" s="62">
        <v>200</v>
      </c>
      <c r="G355" s="62">
        <v>2.7</v>
      </c>
      <c r="H355" s="62">
        <v>2.78</v>
      </c>
      <c r="I355" s="62">
        <v>14.58</v>
      </c>
      <c r="J355" s="62">
        <v>90.68</v>
      </c>
      <c r="K355" s="63">
        <v>104</v>
      </c>
      <c r="L355" s="67">
        <v>35</v>
      </c>
    </row>
    <row r="356" spans="1:12" ht="15">
      <c r="A356" s="15"/>
      <c r="B356" s="16"/>
      <c r="C356" s="11"/>
      <c r="D356" s="7" t="s">
        <v>29</v>
      </c>
      <c r="E356" s="61" t="s">
        <v>86</v>
      </c>
      <c r="F356" s="62">
        <v>180</v>
      </c>
      <c r="G356" s="62">
        <v>11</v>
      </c>
      <c r="H356" s="62">
        <v>30.06</v>
      </c>
      <c r="I356" s="62">
        <v>9</v>
      </c>
      <c r="J356" s="62">
        <v>378</v>
      </c>
      <c r="K356" s="63">
        <v>268</v>
      </c>
      <c r="L356" s="67">
        <v>61</v>
      </c>
    </row>
    <row r="357" spans="1:12" ht="15">
      <c r="A357" s="15"/>
      <c r="B357" s="16"/>
      <c r="C357" s="11"/>
      <c r="D357" s="7" t="s">
        <v>30</v>
      </c>
      <c r="E357" s="61"/>
      <c r="F357" s="62"/>
      <c r="G357" s="62"/>
      <c r="H357" s="62"/>
      <c r="I357" s="62"/>
      <c r="J357" s="62"/>
      <c r="K357" s="63"/>
      <c r="L357" s="67"/>
    </row>
    <row r="358" spans="1:12" ht="15">
      <c r="A358" s="15"/>
      <c r="B358" s="16"/>
      <c r="C358" s="11"/>
      <c r="D358" s="7" t="s">
        <v>31</v>
      </c>
      <c r="E358" s="61" t="s">
        <v>61</v>
      </c>
      <c r="F358" s="62">
        <v>200</v>
      </c>
      <c r="G358" s="62">
        <v>1.1599999999999999</v>
      </c>
      <c r="H358" s="62">
        <v>0.3</v>
      </c>
      <c r="I358" s="62">
        <v>37.119999999999997</v>
      </c>
      <c r="J358" s="62">
        <v>196.38</v>
      </c>
      <c r="K358" s="63">
        <v>349</v>
      </c>
      <c r="L358" s="67">
        <v>10</v>
      </c>
    </row>
    <row r="359" spans="1:12" ht="15">
      <c r="A359" s="15"/>
      <c r="B359" s="16"/>
      <c r="C359" s="11"/>
      <c r="D359" s="7" t="s">
        <v>32</v>
      </c>
      <c r="E359" s="61" t="s">
        <v>49</v>
      </c>
      <c r="F359" s="62">
        <v>60</v>
      </c>
      <c r="G359" s="62">
        <v>4</v>
      </c>
      <c r="H359" s="62">
        <v>0.67</v>
      </c>
      <c r="I359" s="62">
        <v>32.200000000000003</v>
      </c>
      <c r="J359" s="62">
        <v>155.87</v>
      </c>
      <c r="K359" s="63">
        <v>1</v>
      </c>
      <c r="L359" s="67">
        <v>8</v>
      </c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68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68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68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700</v>
      </c>
      <c r="G363" s="21">
        <f t="shared" ref="G363" si="235">SUM(G354:G362)</f>
        <v>19.79</v>
      </c>
      <c r="H363" s="21">
        <f t="shared" ref="H363" si="236">SUM(H354:H362)</f>
        <v>35.86</v>
      </c>
      <c r="I363" s="21">
        <f t="shared" ref="I363" si="237">SUM(I354:I362)</f>
        <v>94.4</v>
      </c>
      <c r="J363" s="21">
        <f t="shared" ref="J363" si="238">SUM(J354:J362)</f>
        <v>860.43</v>
      </c>
      <c r="K363" s="27"/>
      <c r="L363" s="69">
        <f>SUM(L354:L362)</f>
        <v>126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61" t="s">
        <v>87</v>
      </c>
      <c r="F364" s="62">
        <v>100</v>
      </c>
      <c r="G364" s="62">
        <v>8.85</v>
      </c>
      <c r="H364" s="62">
        <v>7.38</v>
      </c>
      <c r="I364" s="62">
        <v>51.26</v>
      </c>
      <c r="J364" s="62">
        <v>307.3</v>
      </c>
      <c r="K364" s="63">
        <v>424</v>
      </c>
      <c r="L364" s="67">
        <v>35</v>
      </c>
    </row>
    <row r="365" spans="1:12" ht="15">
      <c r="A365" s="15"/>
      <c r="B365" s="16"/>
      <c r="C365" s="11"/>
      <c r="D365" s="12" t="s">
        <v>31</v>
      </c>
      <c r="E365" s="61" t="s">
        <v>53</v>
      </c>
      <c r="F365" s="62">
        <v>200</v>
      </c>
      <c r="G365" s="62">
        <v>0.06</v>
      </c>
      <c r="H365" s="62">
        <v>0.02</v>
      </c>
      <c r="I365" s="62">
        <v>9.99</v>
      </c>
      <c r="J365" s="62">
        <v>40</v>
      </c>
      <c r="K365" s="63">
        <v>375</v>
      </c>
      <c r="L365" s="67">
        <v>5</v>
      </c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68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68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39">SUM(G364:G367)</f>
        <v>8.91</v>
      </c>
      <c r="H368" s="21">
        <f t="shared" ref="H368" si="240">SUM(H364:H367)</f>
        <v>7.3999999999999995</v>
      </c>
      <c r="I368" s="21">
        <f t="shared" ref="I368" si="241">SUM(I364:I367)</f>
        <v>61.25</v>
      </c>
      <c r="J368" s="21">
        <f t="shared" ref="J368" si="242">SUM(J364:J367)</f>
        <v>347.3</v>
      </c>
      <c r="K368" s="27"/>
      <c r="L368" s="69">
        <f>SUM(L364:L367)</f>
        <v>40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43">SUM(G369:G374)</f>
        <v>0</v>
      </c>
      <c r="H375" s="21">
        <f t="shared" ref="H375" si="244">SUM(H369:H374)</f>
        <v>0</v>
      </c>
      <c r="I375" s="21">
        <f t="shared" ref="I375" si="245">SUM(I369:I374)</f>
        <v>0</v>
      </c>
      <c r="J375" s="21">
        <f t="shared" ref="J375" si="246">SUM(J369:J374)</f>
        <v>0</v>
      </c>
      <c r="K375" s="27"/>
      <c r="L375" s="21">
        <f t="shared" ref="L375" ca="1" si="247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48">SUM(G376:G381)</f>
        <v>0</v>
      </c>
      <c r="H382" s="21">
        <f t="shared" ref="H382" si="249">SUM(H376:H381)</f>
        <v>0</v>
      </c>
      <c r="I382" s="21">
        <f t="shared" ref="I382" si="250">SUM(I376:I381)</f>
        <v>0</v>
      </c>
      <c r="J382" s="21">
        <f t="shared" ref="J382" si="251">SUM(J376:J381)</f>
        <v>0</v>
      </c>
      <c r="K382" s="27"/>
      <c r="L382" s="21">
        <f t="shared" ref="L382" ca="1" si="252">SUM(L376:L384)</f>
        <v>0</v>
      </c>
    </row>
    <row r="383" spans="1:12" ht="15.75" customHeight="1" thickBot="1">
      <c r="A383" s="36">
        <f>A342</f>
        <v>2</v>
      </c>
      <c r="B383" s="36">
        <f>B342</f>
        <v>2</v>
      </c>
      <c r="C383" s="71" t="s">
        <v>4</v>
      </c>
      <c r="D383" s="72"/>
      <c r="E383" s="33"/>
      <c r="F383" s="34">
        <f>F349+F353+F363+F368+F375+F382</f>
        <v>1510</v>
      </c>
      <c r="G383" s="34">
        <f t="shared" ref="G383" si="253">G349+G353+G363+G368+G375+G382</f>
        <v>41.11</v>
      </c>
      <c r="H383" s="34">
        <f t="shared" ref="H383" si="254">H349+H353+H363+H368+H375+H382</f>
        <v>59.989999999999995</v>
      </c>
      <c r="I383" s="34">
        <f t="shared" ref="I383" si="255">I349+I353+I363+I368+I375+I382</f>
        <v>257.77</v>
      </c>
      <c r="J383" s="34">
        <f t="shared" ref="J383" si="256">J349+J353+J363+J368+J375+J382</f>
        <v>1724.7299999999998</v>
      </c>
      <c r="K383" s="35"/>
      <c r="L383" s="34">
        <f>L349+L363+L368</f>
        <v>222.97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61" t="s">
        <v>88</v>
      </c>
      <c r="F384" s="62">
        <v>190</v>
      </c>
      <c r="G384" s="62">
        <v>11.84</v>
      </c>
      <c r="H384" s="62">
        <v>13.93</v>
      </c>
      <c r="I384" s="62">
        <v>29.85</v>
      </c>
      <c r="J384" s="62">
        <v>292.60000000000002</v>
      </c>
      <c r="K384" s="63">
        <v>204</v>
      </c>
      <c r="L384" s="67">
        <v>30.97</v>
      </c>
    </row>
    <row r="385" spans="1:12" ht="15">
      <c r="A385" s="25"/>
      <c r="B385" s="16"/>
      <c r="C385" s="11"/>
      <c r="D385" s="65" t="s">
        <v>27</v>
      </c>
      <c r="E385" s="61" t="s">
        <v>75</v>
      </c>
      <c r="F385" s="62">
        <v>60</v>
      </c>
      <c r="G385" s="62">
        <v>0.84</v>
      </c>
      <c r="H385" s="62">
        <v>7.09</v>
      </c>
      <c r="I385" s="62">
        <v>9.08</v>
      </c>
      <c r="J385" s="62">
        <v>99.25</v>
      </c>
      <c r="K385" s="63">
        <v>45</v>
      </c>
      <c r="L385" s="67">
        <v>17</v>
      </c>
    </row>
    <row r="386" spans="1:12" ht="15">
      <c r="A386" s="25"/>
      <c r="B386" s="16"/>
      <c r="C386" s="11"/>
      <c r="D386" s="7" t="s">
        <v>22</v>
      </c>
      <c r="E386" s="61" t="s">
        <v>53</v>
      </c>
      <c r="F386" s="62">
        <v>200</v>
      </c>
      <c r="G386" s="62">
        <v>0.06</v>
      </c>
      <c r="H386" s="62">
        <v>0.02</v>
      </c>
      <c r="I386" s="62">
        <v>9.99</v>
      </c>
      <c r="J386" s="62">
        <v>40</v>
      </c>
      <c r="K386" s="63">
        <v>375</v>
      </c>
      <c r="L386" s="67">
        <v>5</v>
      </c>
    </row>
    <row r="387" spans="1:12" ht="15">
      <c r="A387" s="25"/>
      <c r="B387" s="16"/>
      <c r="C387" s="11"/>
      <c r="D387" s="7" t="s">
        <v>23</v>
      </c>
      <c r="E387" s="61" t="s">
        <v>49</v>
      </c>
      <c r="F387" s="62">
        <v>50</v>
      </c>
      <c r="G387" s="62">
        <v>3.16</v>
      </c>
      <c r="H387" s="62">
        <v>0.4</v>
      </c>
      <c r="I387" s="62">
        <v>19.32</v>
      </c>
      <c r="J387" s="62">
        <v>93.52</v>
      </c>
      <c r="K387" s="63">
        <v>1</v>
      </c>
      <c r="L387" s="67">
        <v>7</v>
      </c>
    </row>
    <row r="388" spans="1:12" ht="15">
      <c r="A388" s="25"/>
      <c r="B388" s="16"/>
      <c r="C388" s="11"/>
      <c r="D388" s="7" t="s">
        <v>24</v>
      </c>
      <c r="E388" s="61"/>
      <c r="F388" s="62"/>
      <c r="G388" s="62"/>
      <c r="H388" s="62"/>
      <c r="I388" s="62"/>
      <c r="J388" s="62"/>
      <c r="K388" s="63"/>
      <c r="L388" s="67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68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68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57">SUM(G384:G390)</f>
        <v>15.9</v>
      </c>
      <c r="H391" s="21">
        <f t="shared" ref="H391" si="258">SUM(H384:H390)</f>
        <v>21.439999999999998</v>
      </c>
      <c r="I391" s="21">
        <f t="shared" ref="I391" si="259">SUM(I384:I390)</f>
        <v>68.240000000000009</v>
      </c>
      <c r="J391" s="21">
        <f t="shared" ref="J391" si="260">SUM(J384:J390)</f>
        <v>525.37</v>
      </c>
      <c r="K391" s="27"/>
      <c r="L391" s="69">
        <f t="shared" ref="L391:L433" si="261">SUM(L384:L390)</f>
        <v>59.97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68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68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68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62">SUM(G392:G394)</f>
        <v>0</v>
      </c>
      <c r="H395" s="21">
        <f t="shared" ref="H395" si="263">SUM(H392:H394)</f>
        <v>0</v>
      </c>
      <c r="I395" s="21">
        <f t="shared" ref="I395" si="264">SUM(I392:I394)</f>
        <v>0</v>
      </c>
      <c r="J395" s="21">
        <f t="shared" ref="J395" si="265">SUM(J392:J394)</f>
        <v>0</v>
      </c>
      <c r="K395" s="27"/>
      <c r="L395" s="70">
        <f t="shared" ref="L395" ca="1" si="266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68"/>
    </row>
    <row r="397" spans="1:12" ht="15.75" thickBot="1">
      <c r="A397" s="25"/>
      <c r="B397" s="16"/>
      <c r="C397" s="11"/>
      <c r="D397" s="7" t="s">
        <v>28</v>
      </c>
      <c r="E397" s="61" t="s">
        <v>72</v>
      </c>
      <c r="F397" s="62">
        <v>250</v>
      </c>
      <c r="G397" s="62">
        <v>6.25</v>
      </c>
      <c r="H397" s="62">
        <v>4.5</v>
      </c>
      <c r="I397" s="62">
        <v>13.75</v>
      </c>
      <c r="J397" s="62">
        <v>120.5</v>
      </c>
      <c r="K397" s="63">
        <v>81</v>
      </c>
      <c r="L397" s="67">
        <v>40</v>
      </c>
    </row>
    <row r="398" spans="1:12" ht="15">
      <c r="A398" s="25"/>
      <c r="B398" s="16"/>
      <c r="C398" s="11"/>
      <c r="D398" s="7" t="s">
        <v>29</v>
      </c>
      <c r="E398" s="58" t="s">
        <v>89</v>
      </c>
      <c r="F398" s="59">
        <v>190</v>
      </c>
      <c r="G398" s="59">
        <v>16.95</v>
      </c>
      <c r="H398" s="59">
        <v>10.47</v>
      </c>
      <c r="I398" s="59">
        <v>2.4</v>
      </c>
      <c r="J398" s="59">
        <v>305.33</v>
      </c>
      <c r="K398" s="60">
        <v>291</v>
      </c>
      <c r="L398" s="66">
        <v>65</v>
      </c>
    </row>
    <row r="399" spans="1:12" ht="15">
      <c r="A399" s="25"/>
      <c r="B399" s="16"/>
      <c r="C399" s="11"/>
      <c r="D399" s="7" t="s">
        <v>30</v>
      </c>
      <c r="E399" s="61"/>
      <c r="F399" s="62"/>
      <c r="G399" s="62"/>
      <c r="H399" s="62"/>
      <c r="I399" s="62"/>
      <c r="J399" s="62"/>
      <c r="K399" s="63"/>
      <c r="L399" s="67"/>
    </row>
    <row r="400" spans="1:12" ht="15">
      <c r="A400" s="25"/>
      <c r="B400" s="16"/>
      <c r="C400" s="11"/>
      <c r="D400" s="7" t="s">
        <v>31</v>
      </c>
      <c r="E400" s="61" t="s">
        <v>61</v>
      </c>
      <c r="F400" s="62">
        <v>200</v>
      </c>
      <c r="G400" s="62">
        <v>1.1599999999999999</v>
      </c>
      <c r="H400" s="62">
        <v>0.3</v>
      </c>
      <c r="I400" s="62">
        <v>37.119999999999997</v>
      </c>
      <c r="J400" s="62">
        <v>196.38</v>
      </c>
      <c r="K400" s="63">
        <v>349</v>
      </c>
      <c r="L400" s="67">
        <v>10</v>
      </c>
    </row>
    <row r="401" spans="1:12" ht="15">
      <c r="A401" s="25"/>
      <c r="B401" s="16"/>
      <c r="C401" s="11"/>
      <c r="D401" s="7" t="s">
        <v>32</v>
      </c>
      <c r="E401" s="61" t="s">
        <v>49</v>
      </c>
      <c r="F401" s="62">
        <v>60</v>
      </c>
      <c r="G401" s="62">
        <v>4</v>
      </c>
      <c r="H401" s="62">
        <v>0.67</v>
      </c>
      <c r="I401" s="62">
        <v>32.200000000000003</v>
      </c>
      <c r="J401" s="62">
        <v>155.87</v>
      </c>
      <c r="K401" s="63">
        <v>1</v>
      </c>
      <c r="L401" s="67">
        <v>8</v>
      </c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68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68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68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67">SUM(G396:G404)</f>
        <v>28.36</v>
      </c>
      <c r="H405" s="21">
        <f t="shared" ref="H405" si="268">SUM(H396:H404)</f>
        <v>15.940000000000001</v>
      </c>
      <c r="I405" s="21">
        <f t="shared" ref="I405" si="269">SUM(I396:I404)</f>
        <v>85.47</v>
      </c>
      <c r="J405" s="21">
        <f t="shared" ref="J405" si="270">SUM(J396:J404)</f>
        <v>778.08</v>
      </c>
      <c r="K405" s="27"/>
      <c r="L405" s="69">
        <f>SUM(L396:L404)</f>
        <v>123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61" t="s">
        <v>62</v>
      </c>
      <c r="F406" s="62">
        <v>100</v>
      </c>
      <c r="G406" s="62">
        <v>7.88</v>
      </c>
      <c r="H406" s="62">
        <v>5.32</v>
      </c>
      <c r="I406" s="62">
        <v>45</v>
      </c>
      <c r="J406" s="62">
        <v>264.67</v>
      </c>
      <c r="K406" s="63">
        <v>425</v>
      </c>
      <c r="L406" s="67">
        <v>35</v>
      </c>
    </row>
    <row r="407" spans="1:12" ht="15">
      <c r="A407" s="25"/>
      <c r="B407" s="16"/>
      <c r="C407" s="11"/>
      <c r="D407" s="12" t="s">
        <v>31</v>
      </c>
      <c r="E407" s="61" t="s">
        <v>53</v>
      </c>
      <c r="F407" s="62">
        <v>200</v>
      </c>
      <c r="G407" s="62">
        <v>0.06</v>
      </c>
      <c r="H407" s="62">
        <v>0.02</v>
      </c>
      <c r="I407" s="62">
        <v>9.99</v>
      </c>
      <c r="J407" s="62">
        <v>40</v>
      </c>
      <c r="K407" s="63">
        <v>375</v>
      </c>
      <c r="L407" s="67">
        <v>5</v>
      </c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68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68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71">SUM(G406:G409)</f>
        <v>7.9399999999999995</v>
      </c>
      <c r="H410" s="21">
        <f t="shared" ref="H410" si="272">SUM(H406:H409)</f>
        <v>5.34</v>
      </c>
      <c r="I410" s="21">
        <f t="shared" ref="I410" si="273">SUM(I406:I409)</f>
        <v>54.99</v>
      </c>
      <c r="J410" s="21">
        <f t="shared" ref="J410" si="274">SUM(J406:J409)</f>
        <v>304.67</v>
      </c>
      <c r="K410" s="27"/>
      <c r="L410" s="69">
        <f>SUM(L406:L409)</f>
        <v>40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75">SUM(G411:G416)</f>
        <v>0</v>
      </c>
      <c r="H417" s="21">
        <f t="shared" ref="H417" si="276">SUM(H411:H416)</f>
        <v>0</v>
      </c>
      <c r="I417" s="21">
        <f t="shared" ref="I417" si="277">SUM(I411:I416)</f>
        <v>0</v>
      </c>
      <c r="J417" s="21">
        <f t="shared" ref="J417" si="278">SUM(J411:J416)</f>
        <v>0</v>
      </c>
      <c r="K417" s="27"/>
      <c r="L417" s="21">
        <f t="shared" ref="L417" ca="1" si="279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0">SUM(G418:G423)</f>
        <v>0</v>
      </c>
      <c r="H424" s="21">
        <f t="shared" ref="H424" si="281">SUM(H418:H423)</f>
        <v>0</v>
      </c>
      <c r="I424" s="21">
        <f t="shared" ref="I424" si="282">SUM(I418:I423)</f>
        <v>0</v>
      </c>
      <c r="J424" s="21">
        <f t="shared" ref="J424" si="283">SUM(J418:J423)</f>
        <v>0</v>
      </c>
      <c r="K424" s="27"/>
      <c r="L424" s="21">
        <f t="shared" ref="L424" ca="1" si="284">SUM(L418:L426)</f>
        <v>0</v>
      </c>
    </row>
    <row r="425" spans="1:12" ht="15.75" customHeight="1" thickBot="1">
      <c r="A425" s="31">
        <f>A384</f>
        <v>2</v>
      </c>
      <c r="B425" s="32">
        <f>B384</f>
        <v>3</v>
      </c>
      <c r="C425" s="71" t="s">
        <v>4</v>
      </c>
      <c r="D425" s="72"/>
      <c r="E425" s="33"/>
      <c r="F425" s="34">
        <f>F391+F395+F405+F410+F417+F424</f>
        <v>1500</v>
      </c>
      <c r="G425" s="34">
        <f t="shared" ref="G425" si="285">G391+G395+G405+G410+G417+G424</f>
        <v>52.199999999999996</v>
      </c>
      <c r="H425" s="34">
        <f t="shared" ref="H425" si="286">H391+H395+H405+H410+H417+H424</f>
        <v>42.72</v>
      </c>
      <c r="I425" s="34">
        <f t="shared" ref="I425" si="287">I391+I395+I405+I410+I417+I424</f>
        <v>208.70000000000002</v>
      </c>
      <c r="J425" s="34">
        <f t="shared" ref="J425" si="288">J391+J395+J405+J410+J417+J424</f>
        <v>1608.1200000000001</v>
      </c>
      <c r="K425" s="35"/>
      <c r="L425" s="34">
        <f>L391+L405+L410</f>
        <v>222.97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64" t="s">
        <v>55</v>
      </c>
      <c r="F426" s="59">
        <v>250</v>
      </c>
      <c r="G426" s="59">
        <v>9.0399999999999991</v>
      </c>
      <c r="H426" s="59">
        <v>4.05</v>
      </c>
      <c r="I426" s="59">
        <v>33.369999999999997</v>
      </c>
      <c r="J426" s="59">
        <v>258.5</v>
      </c>
      <c r="K426" s="60">
        <v>181</v>
      </c>
      <c r="L426" s="66">
        <v>31.97</v>
      </c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68"/>
    </row>
    <row r="428" spans="1:12" ht="15">
      <c r="A428" s="25"/>
      <c r="B428" s="16"/>
      <c r="C428" s="11"/>
      <c r="D428" s="7" t="s">
        <v>22</v>
      </c>
      <c r="E428" s="61" t="s">
        <v>53</v>
      </c>
      <c r="F428" s="62">
        <v>200</v>
      </c>
      <c r="G428" s="62">
        <v>0.06</v>
      </c>
      <c r="H428" s="62">
        <v>0.02</v>
      </c>
      <c r="I428" s="62">
        <v>9.99</v>
      </c>
      <c r="J428" s="62">
        <v>40</v>
      </c>
      <c r="K428" s="63">
        <v>375</v>
      </c>
      <c r="L428" s="67">
        <v>5</v>
      </c>
    </row>
    <row r="429" spans="1:12" ht="15">
      <c r="A429" s="25"/>
      <c r="B429" s="16"/>
      <c r="C429" s="11"/>
      <c r="D429" s="7" t="s">
        <v>23</v>
      </c>
      <c r="E429" s="61" t="s">
        <v>71</v>
      </c>
      <c r="F429" s="62">
        <v>60</v>
      </c>
      <c r="G429" s="62">
        <v>9.48</v>
      </c>
      <c r="H429" s="62">
        <v>6.35</v>
      </c>
      <c r="I429" s="62">
        <v>19.32</v>
      </c>
      <c r="J429" s="62">
        <v>218.52</v>
      </c>
      <c r="K429" s="63">
        <v>1</v>
      </c>
      <c r="L429" s="67">
        <v>17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68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510</v>
      </c>
      <c r="G433" s="21">
        <f t="shared" ref="G433" si="289">SUM(G426:G432)</f>
        <v>18.579999999999998</v>
      </c>
      <c r="H433" s="21">
        <f t="shared" ref="H433" si="290">SUM(H426:H432)</f>
        <v>10.419999999999998</v>
      </c>
      <c r="I433" s="21">
        <f t="shared" ref="I433" si="291">SUM(I426:I432)</f>
        <v>62.68</v>
      </c>
      <c r="J433" s="21">
        <f t="shared" ref="J433" si="292">SUM(J426:J432)</f>
        <v>517.02</v>
      </c>
      <c r="K433" s="27"/>
      <c r="L433" s="21">
        <f t="shared" si="261"/>
        <v>53.97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93">SUM(G434:G436)</f>
        <v>0</v>
      </c>
      <c r="H437" s="21">
        <f t="shared" ref="H437" si="294">SUM(H434:H436)</f>
        <v>0</v>
      </c>
      <c r="I437" s="21">
        <f t="shared" ref="I437" si="295">SUM(I434:I436)</f>
        <v>0</v>
      </c>
      <c r="J437" s="21">
        <f t="shared" ref="J437" si="296">SUM(J434:J436)</f>
        <v>0</v>
      </c>
      <c r="K437" s="27"/>
      <c r="L437" s="21">
        <f t="shared" ref="L437" ca="1" si="29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1" t="s">
        <v>90</v>
      </c>
      <c r="F438" s="62">
        <v>60</v>
      </c>
      <c r="G438" s="62">
        <v>0.84</v>
      </c>
      <c r="H438" s="62">
        <v>7.09</v>
      </c>
      <c r="I438" s="62">
        <v>9.08</v>
      </c>
      <c r="J438" s="62">
        <v>99.25</v>
      </c>
      <c r="K438" s="63">
        <v>45</v>
      </c>
      <c r="L438" s="67">
        <v>12</v>
      </c>
    </row>
    <row r="439" spans="1:12" ht="15">
      <c r="A439" s="25"/>
      <c r="B439" s="16"/>
      <c r="C439" s="11"/>
      <c r="D439" s="7" t="s">
        <v>28</v>
      </c>
      <c r="E439" s="61" t="s">
        <v>91</v>
      </c>
      <c r="F439" s="62">
        <v>200</v>
      </c>
      <c r="G439" s="62">
        <v>2.73</v>
      </c>
      <c r="H439" s="62">
        <v>6.08</v>
      </c>
      <c r="I439" s="62">
        <v>10.6</v>
      </c>
      <c r="J439" s="62">
        <v>122.35</v>
      </c>
      <c r="K439" s="63">
        <v>101</v>
      </c>
      <c r="L439" s="67">
        <v>35</v>
      </c>
    </row>
    <row r="440" spans="1:12" ht="15">
      <c r="A440" s="25"/>
      <c r="B440" s="16"/>
      <c r="C440" s="11"/>
      <c r="D440" s="7" t="s">
        <v>29</v>
      </c>
      <c r="E440" s="61" t="s">
        <v>92</v>
      </c>
      <c r="F440" s="62">
        <v>130</v>
      </c>
      <c r="G440" s="62">
        <v>9</v>
      </c>
      <c r="H440" s="62">
        <v>18.8</v>
      </c>
      <c r="I440" s="62">
        <v>11.04</v>
      </c>
      <c r="J440" s="62">
        <v>254.49</v>
      </c>
      <c r="K440" s="63">
        <v>268</v>
      </c>
      <c r="L440" s="67">
        <v>40</v>
      </c>
    </row>
    <row r="441" spans="1:12" ht="15">
      <c r="A441" s="25"/>
      <c r="B441" s="16"/>
      <c r="C441" s="11"/>
      <c r="D441" s="7" t="s">
        <v>30</v>
      </c>
      <c r="E441" s="61" t="s">
        <v>60</v>
      </c>
      <c r="F441" s="62">
        <v>150</v>
      </c>
      <c r="G441" s="62">
        <v>8.9</v>
      </c>
      <c r="H441" s="62">
        <v>4.92</v>
      </c>
      <c r="I441" s="62">
        <v>35</v>
      </c>
      <c r="J441" s="62">
        <v>278.23</v>
      </c>
      <c r="K441" s="63">
        <v>171</v>
      </c>
      <c r="L441" s="67">
        <v>24</v>
      </c>
    </row>
    <row r="442" spans="1:12" ht="15">
      <c r="A442" s="25"/>
      <c r="B442" s="16"/>
      <c r="C442" s="11"/>
      <c r="D442" s="7" t="s">
        <v>31</v>
      </c>
      <c r="E442" s="61" t="s">
        <v>61</v>
      </c>
      <c r="F442" s="62">
        <v>200</v>
      </c>
      <c r="G442" s="62">
        <v>1.1599999999999999</v>
      </c>
      <c r="H442" s="62">
        <v>0.3</v>
      </c>
      <c r="I442" s="62">
        <v>37.119999999999997</v>
      </c>
      <c r="J442" s="62">
        <v>196.38</v>
      </c>
      <c r="K442" s="63">
        <v>349</v>
      </c>
      <c r="L442" s="67">
        <v>10</v>
      </c>
    </row>
    <row r="443" spans="1:12" ht="15">
      <c r="A443" s="25"/>
      <c r="B443" s="16"/>
      <c r="C443" s="11"/>
      <c r="D443" s="7" t="s">
        <v>32</v>
      </c>
      <c r="E443" s="61" t="s">
        <v>49</v>
      </c>
      <c r="F443" s="62">
        <v>60</v>
      </c>
      <c r="G443" s="62">
        <v>4</v>
      </c>
      <c r="H443" s="62">
        <v>0.67</v>
      </c>
      <c r="I443" s="62">
        <v>32.200000000000003</v>
      </c>
      <c r="J443" s="62">
        <v>155.87</v>
      </c>
      <c r="K443" s="63">
        <v>1</v>
      </c>
      <c r="L443" s="67">
        <v>8</v>
      </c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" si="298">SUM(G438:G446)</f>
        <v>26.63</v>
      </c>
      <c r="H447" s="21">
        <f t="shared" ref="H447" si="299">SUM(H438:H446)</f>
        <v>37.86</v>
      </c>
      <c r="I447" s="21">
        <f t="shared" ref="I447" si="300">SUM(I438:I446)</f>
        <v>135.04000000000002</v>
      </c>
      <c r="J447" s="21">
        <f t="shared" ref="J447" si="301">SUM(J438:J446)</f>
        <v>1106.5700000000002</v>
      </c>
      <c r="K447" s="27"/>
      <c r="L447" s="69">
        <f>SUM(L438:L446)</f>
        <v>129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61" t="s">
        <v>93</v>
      </c>
      <c r="F448" s="62">
        <v>100</v>
      </c>
      <c r="G448" s="62">
        <v>6.15</v>
      </c>
      <c r="H448" s="62">
        <v>8.14</v>
      </c>
      <c r="I448" s="62">
        <v>52.89</v>
      </c>
      <c r="J448" s="62">
        <v>329.99</v>
      </c>
      <c r="K448" s="63">
        <v>426</v>
      </c>
      <c r="L448" s="67">
        <v>35</v>
      </c>
    </row>
    <row r="449" spans="1:12" ht="15">
      <c r="A449" s="25"/>
      <c r="B449" s="16"/>
      <c r="C449" s="11"/>
      <c r="D449" s="12" t="s">
        <v>31</v>
      </c>
      <c r="E449" s="61" t="s">
        <v>53</v>
      </c>
      <c r="F449" s="62">
        <v>200</v>
      </c>
      <c r="G449" s="62">
        <v>0.06</v>
      </c>
      <c r="H449" s="62">
        <v>0.02</v>
      </c>
      <c r="I449" s="62">
        <v>9.99</v>
      </c>
      <c r="J449" s="62">
        <v>40</v>
      </c>
      <c r="K449" s="63">
        <v>375</v>
      </c>
      <c r="L449" s="67">
        <v>5</v>
      </c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68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68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02">SUM(G448:G451)</f>
        <v>6.21</v>
      </c>
      <c r="H452" s="21">
        <f t="shared" ref="H452" si="303">SUM(H448:H451)</f>
        <v>8.16</v>
      </c>
      <c r="I452" s="21">
        <f t="shared" ref="I452" si="304">SUM(I448:I451)</f>
        <v>62.88</v>
      </c>
      <c r="J452" s="21">
        <f t="shared" ref="J452" si="305">SUM(J448:J451)</f>
        <v>369.99</v>
      </c>
      <c r="K452" s="27"/>
      <c r="L452" s="69">
        <f>SUM(L448:L451)</f>
        <v>40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68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06">SUM(G453:G458)</f>
        <v>0</v>
      </c>
      <c r="H459" s="21">
        <f t="shared" ref="H459" si="307">SUM(H453:H458)</f>
        <v>0</v>
      </c>
      <c r="I459" s="21">
        <f t="shared" ref="I459" si="308">SUM(I453:I458)</f>
        <v>0</v>
      </c>
      <c r="J459" s="21">
        <f t="shared" ref="J459" si="309">SUM(J453:J458)</f>
        <v>0</v>
      </c>
      <c r="K459" s="27"/>
      <c r="L459" s="21">
        <f t="shared" ref="L459" ca="1" si="310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11">SUM(G460:G465)</f>
        <v>0</v>
      </c>
      <c r="H466" s="21">
        <f t="shared" ref="H466" si="312">SUM(H460:H465)</f>
        <v>0</v>
      </c>
      <c r="I466" s="21">
        <f t="shared" ref="I466" si="313">SUM(I460:I465)</f>
        <v>0</v>
      </c>
      <c r="J466" s="21">
        <f t="shared" ref="J466" si="314">SUM(J460:J465)</f>
        <v>0</v>
      </c>
      <c r="K466" s="27"/>
      <c r="L466" s="21">
        <f t="shared" ref="L466" ca="1" si="315">SUM(L460:L468)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71" t="s">
        <v>4</v>
      </c>
      <c r="D467" s="72"/>
      <c r="E467" s="33"/>
      <c r="F467" s="34">
        <f>F433+F437+F447+F452+F459+F466</f>
        <v>1610</v>
      </c>
      <c r="G467" s="34">
        <f t="shared" ref="G467" si="316">G433+G437+G447+G452+G459+G466</f>
        <v>51.419999999999995</v>
      </c>
      <c r="H467" s="34">
        <f t="shared" ref="H467" si="317">H433+H437+H447+H452+H459+H466</f>
        <v>56.44</v>
      </c>
      <c r="I467" s="34">
        <f t="shared" ref="I467" si="318">I433+I437+I447+I452+I459+I466</f>
        <v>260.60000000000002</v>
      </c>
      <c r="J467" s="34">
        <f t="shared" ref="J467" si="319">J433+J437+J447+J452+J459+J466</f>
        <v>1993.5800000000002</v>
      </c>
      <c r="K467" s="35"/>
      <c r="L467" s="34">
        <f>L433+L447+L452</f>
        <v>222.97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58" t="s">
        <v>94</v>
      </c>
      <c r="F468" s="59">
        <v>90</v>
      </c>
      <c r="G468" s="59">
        <v>11.5</v>
      </c>
      <c r="H468" s="59">
        <v>8.57</v>
      </c>
      <c r="I468" s="59">
        <v>2.9</v>
      </c>
      <c r="J468" s="59">
        <v>174</v>
      </c>
      <c r="K468" s="60">
        <v>289</v>
      </c>
      <c r="L468" s="66">
        <v>27</v>
      </c>
    </row>
    <row r="469" spans="1:12" ht="15">
      <c r="A469" s="25"/>
      <c r="B469" s="16"/>
      <c r="C469" s="11"/>
      <c r="D469" s="65" t="s">
        <v>30</v>
      </c>
      <c r="E469" s="61" t="s">
        <v>52</v>
      </c>
      <c r="F469" s="62">
        <v>160</v>
      </c>
      <c r="G469" s="62">
        <v>3.67</v>
      </c>
      <c r="H469" s="62">
        <v>5.42</v>
      </c>
      <c r="I469" s="62">
        <v>36.67</v>
      </c>
      <c r="J469" s="62">
        <v>210.11</v>
      </c>
      <c r="K469" s="63">
        <v>171</v>
      </c>
      <c r="L469" s="67">
        <v>23</v>
      </c>
    </row>
    <row r="470" spans="1:12" ht="15">
      <c r="A470" s="25"/>
      <c r="B470" s="16"/>
      <c r="C470" s="11"/>
      <c r="D470" s="7" t="s">
        <v>22</v>
      </c>
      <c r="E470" s="61" t="s">
        <v>53</v>
      </c>
      <c r="F470" s="62">
        <v>200</v>
      </c>
      <c r="G470" s="62">
        <v>0.06</v>
      </c>
      <c r="H470" s="62">
        <v>0.02</v>
      </c>
      <c r="I470" s="62">
        <v>9.99</v>
      </c>
      <c r="J470" s="62">
        <v>40</v>
      </c>
      <c r="K470" s="63">
        <v>375</v>
      </c>
      <c r="L470" s="67">
        <v>5</v>
      </c>
    </row>
    <row r="471" spans="1:12" ht="15">
      <c r="A471" s="25"/>
      <c r="B471" s="16"/>
      <c r="C471" s="11"/>
      <c r="D471" s="7" t="s">
        <v>23</v>
      </c>
      <c r="E471" s="61" t="s">
        <v>49</v>
      </c>
      <c r="F471" s="62">
        <v>50</v>
      </c>
      <c r="G471" s="62">
        <v>3.16</v>
      </c>
      <c r="H471" s="62">
        <v>0.4</v>
      </c>
      <c r="I471" s="62">
        <v>19.32</v>
      </c>
      <c r="J471" s="62">
        <v>93.52</v>
      </c>
      <c r="K471" s="63">
        <v>1</v>
      </c>
      <c r="L471" s="67">
        <v>7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68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68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68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20">SUM(G468:G474)</f>
        <v>18.39</v>
      </c>
      <c r="H475" s="21">
        <f t="shared" ref="H475" si="321">SUM(H468:H474)</f>
        <v>14.41</v>
      </c>
      <c r="I475" s="21">
        <f t="shared" ref="I475" si="322">SUM(I468:I474)</f>
        <v>68.88</v>
      </c>
      <c r="J475" s="21">
        <f t="shared" ref="J475" si="323">SUM(J468:J474)</f>
        <v>517.63</v>
      </c>
      <c r="K475" s="27"/>
      <c r="L475" s="69">
        <f t="shared" ref="L475:L517" si="324">SUM(L468:L474)</f>
        <v>62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25">SUM(G476:G478)</f>
        <v>0</v>
      </c>
      <c r="H479" s="21">
        <f t="shared" ref="H479" si="326">SUM(H476:H478)</f>
        <v>0</v>
      </c>
      <c r="I479" s="21">
        <f t="shared" ref="I479" si="327">SUM(I476:I478)</f>
        <v>0</v>
      </c>
      <c r="J479" s="21">
        <f t="shared" ref="J479" si="328">SUM(J476:J478)</f>
        <v>0</v>
      </c>
      <c r="K479" s="27"/>
      <c r="L479" s="21">
        <f t="shared" ref="L479" ca="1" si="329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61" t="s">
        <v>95</v>
      </c>
      <c r="F481" s="62">
        <v>200</v>
      </c>
      <c r="G481" s="62">
        <v>1.8</v>
      </c>
      <c r="H481" s="62">
        <v>4.9800000000000004</v>
      </c>
      <c r="I481" s="62">
        <v>8.1300000000000008</v>
      </c>
      <c r="J481" s="62">
        <v>84.48</v>
      </c>
      <c r="K481" s="63">
        <v>87</v>
      </c>
      <c r="L481" s="67">
        <v>30.97</v>
      </c>
    </row>
    <row r="482" spans="1:12" ht="15">
      <c r="A482" s="25"/>
      <c r="B482" s="16"/>
      <c r="C482" s="11"/>
      <c r="D482" s="7" t="s">
        <v>29</v>
      </c>
      <c r="E482" s="61" t="s">
        <v>96</v>
      </c>
      <c r="F482" s="62">
        <v>130</v>
      </c>
      <c r="G482" s="62">
        <v>13.17</v>
      </c>
      <c r="H482" s="62">
        <v>15.61</v>
      </c>
      <c r="I482" s="62">
        <v>15.95</v>
      </c>
      <c r="J482" s="62">
        <v>248</v>
      </c>
      <c r="K482" s="63">
        <v>278</v>
      </c>
      <c r="L482" s="67">
        <v>45</v>
      </c>
    </row>
    <row r="483" spans="1:12" ht="15">
      <c r="A483" s="25"/>
      <c r="B483" s="16"/>
      <c r="C483" s="11"/>
      <c r="D483" s="7" t="s">
        <v>30</v>
      </c>
      <c r="E483" s="61" t="s">
        <v>97</v>
      </c>
      <c r="F483" s="62">
        <v>150</v>
      </c>
      <c r="G483" s="62">
        <v>5.52</v>
      </c>
      <c r="H483" s="62">
        <v>4.5199999999999996</v>
      </c>
      <c r="I483" s="62">
        <v>26.45</v>
      </c>
      <c r="J483" s="62">
        <v>168.45</v>
      </c>
      <c r="K483" s="63">
        <v>131</v>
      </c>
      <c r="L483" s="67">
        <v>27</v>
      </c>
    </row>
    <row r="484" spans="1:12" ht="15">
      <c r="A484" s="25"/>
      <c r="B484" s="16"/>
      <c r="C484" s="11"/>
      <c r="D484" s="7" t="s">
        <v>31</v>
      </c>
      <c r="E484" s="61" t="s">
        <v>61</v>
      </c>
      <c r="F484" s="62">
        <v>200</v>
      </c>
      <c r="G484" s="62">
        <v>1.1599999999999999</v>
      </c>
      <c r="H484" s="62">
        <v>0.3</v>
      </c>
      <c r="I484" s="62">
        <v>37.119999999999997</v>
      </c>
      <c r="J484" s="62">
        <v>196.38</v>
      </c>
      <c r="K484" s="63">
        <v>349</v>
      </c>
      <c r="L484" s="67">
        <v>10</v>
      </c>
    </row>
    <row r="485" spans="1:12" ht="15">
      <c r="A485" s="25"/>
      <c r="B485" s="16"/>
      <c r="C485" s="11"/>
      <c r="D485" s="7" t="s">
        <v>32</v>
      </c>
      <c r="E485" s="61" t="s">
        <v>49</v>
      </c>
      <c r="F485" s="62">
        <v>60</v>
      </c>
      <c r="G485" s="62">
        <v>4</v>
      </c>
      <c r="H485" s="62">
        <v>0.67</v>
      </c>
      <c r="I485" s="62">
        <v>32.200000000000003</v>
      </c>
      <c r="J485" s="62">
        <v>155.87</v>
      </c>
      <c r="K485" s="63">
        <v>1</v>
      </c>
      <c r="L485" s="67">
        <v>8</v>
      </c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68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68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740</v>
      </c>
      <c r="G489" s="21">
        <f t="shared" ref="G489" si="330">SUM(G480:G488)</f>
        <v>25.650000000000002</v>
      </c>
      <c r="H489" s="21">
        <f t="shared" ref="H489" si="331">SUM(H480:H488)</f>
        <v>26.080000000000002</v>
      </c>
      <c r="I489" s="21">
        <f t="shared" ref="I489" si="332">SUM(I480:I488)</f>
        <v>119.85000000000001</v>
      </c>
      <c r="J489" s="21">
        <f t="shared" ref="J489" si="333">SUM(J480:J488)</f>
        <v>853.18</v>
      </c>
      <c r="K489" s="27"/>
      <c r="L489" s="21">
        <f>SUM(L480:L488)</f>
        <v>120.97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61" t="s">
        <v>98</v>
      </c>
      <c r="F490" s="62">
        <v>100</v>
      </c>
      <c r="G490" s="62">
        <v>3.84</v>
      </c>
      <c r="H490" s="62">
        <v>3.06</v>
      </c>
      <c r="I490" s="62">
        <v>48.75</v>
      </c>
      <c r="J490" s="62">
        <v>237.9</v>
      </c>
      <c r="K490" s="63">
        <v>420</v>
      </c>
      <c r="L490" s="67">
        <v>35</v>
      </c>
    </row>
    <row r="491" spans="1:12" ht="15">
      <c r="A491" s="25"/>
      <c r="B491" s="16"/>
      <c r="C491" s="11"/>
      <c r="D491" s="12" t="s">
        <v>31</v>
      </c>
      <c r="E491" s="61" t="s">
        <v>53</v>
      </c>
      <c r="F491" s="62">
        <v>200</v>
      </c>
      <c r="G491" s="62">
        <v>0.06</v>
      </c>
      <c r="H491" s="62">
        <v>0.02</v>
      </c>
      <c r="I491" s="62">
        <v>9.99</v>
      </c>
      <c r="J491" s="62">
        <v>40</v>
      </c>
      <c r="K491" s="63">
        <v>375</v>
      </c>
      <c r="L491" s="67">
        <v>5</v>
      </c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68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68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34">SUM(G490:G493)</f>
        <v>3.9</v>
      </c>
      <c r="H494" s="21">
        <f t="shared" ref="H494" si="335">SUM(H490:H493)</f>
        <v>3.08</v>
      </c>
      <c r="I494" s="21">
        <f t="shared" ref="I494" si="336">SUM(I490:I493)</f>
        <v>58.74</v>
      </c>
      <c r="J494" s="21">
        <f t="shared" ref="J494" si="337">SUM(J490:J493)</f>
        <v>277.89999999999998</v>
      </c>
      <c r="K494" s="27"/>
      <c r="L494" s="69">
        <f>SUM(L490:L493)</f>
        <v>40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38">SUM(G495:G500)</f>
        <v>0</v>
      </c>
      <c r="H501" s="21">
        <f t="shared" ref="H501" si="339">SUM(H495:H500)</f>
        <v>0</v>
      </c>
      <c r="I501" s="21">
        <f t="shared" ref="I501" si="340">SUM(I495:I500)</f>
        <v>0</v>
      </c>
      <c r="J501" s="21">
        <f t="shared" ref="J501" si="341">SUM(J495:J500)</f>
        <v>0</v>
      </c>
      <c r="K501" s="27"/>
      <c r="L501" s="21">
        <f t="shared" ref="L501" ca="1" si="342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43">SUM(G502:G507)</f>
        <v>0</v>
      </c>
      <c r="H508" s="21">
        <f t="shared" ref="H508" si="344">SUM(H502:H507)</f>
        <v>0</v>
      </c>
      <c r="I508" s="21">
        <f t="shared" ref="I508" si="345">SUM(I502:I507)</f>
        <v>0</v>
      </c>
      <c r="J508" s="21">
        <f t="shared" ref="J508" si="346">SUM(J502:J507)</f>
        <v>0</v>
      </c>
      <c r="K508" s="27"/>
      <c r="L508" s="21">
        <f t="shared" ref="L508" ca="1" si="347">SUM(L502:L510)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71" t="s">
        <v>4</v>
      </c>
      <c r="D509" s="72"/>
      <c r="E509" s="33"/>
      <c r="F509" s="34">
        <f>F475+F479+F489+F494+F501+F508</f>
        <v>1540</v>
      </c>
      <c r="G509" s="34">
        <f t="shared" ref="G509" si="348">G475+G479+G489+G494+G501+G508</f>
        <v>47.940000000000005</v>
      </c>
      <c r="H509" s="34">
        <f t="shared" ref="H509" si="349">H475+H479+H489+H494+H501+H508</f>
        <v>43.57</v>
      </c>
      <c r="I509" s="34">
        <f t="shared" ref="I509" si="350">I475+I479+I489+I494+I501+I508</f>
        <v>247.47000000000003</v>
      </c>
      <c r="J509" s="34">
        <f t="shared" ref="J509" si="351">J475+J479+J489+J494+J501+J508</f>
        <v>1648.71</v>
      </c>
      <c r="K509" s="35"/>
      <c r="L509" s="34">
        <f>L475+L489+L494</f>
        <v>222.97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52">SUM(G510:G516)</f>
        <v>0</v>
      </c>
      <c r="H517" s="21">
        <f t="shared" ref="H517" si="353">SUM(H510:H516)</f>
        <v>0</v>
      </c>
      <c r="I517" s="21">
        <f t="shared" ref="I517" si="354">SUM(I510:I516)</f>
        <v>0</v>
      </c>
      <c r="J517" s="21">
        <f t="shared" ref="J517" si="355">SUM(J510:J516)</f>
        <v>0</v>
      </c>
      <c r="K517" s="27"/>
      <c r="L517" s="21">
        <f t="shared" si="324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56">SUM(G518:G520)</f>
        <v>0</v>
      </c>
      <c r="H521" s="21">
        <f t="shared" ref="H521" si="357">SUM(H518:H520)</f>
        <v>0</v>
      </c>
      <c r="I521" s="21">
        <f t="shared" ref="I521" si="358">SUM(I518:I520)</f>
        <v>0</v>
      </c>
      <c r="J521" s="21">
        <f t="shared" ref="J521" si="359">SUM(J518:J520)</f>
        <v>0</v>
      </c>
      <c r="K521" s="27"/>
      <c r="L521" s="21">
        <f t="shared" ref="L521" ca="1" si="360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61">SUM(G522:G530)</f>
        <v>0</v>
      </c>
      <c r="H531" s="21">
        <f t="shared" ref="H531" si="362">SUM(H522:H530)</f>
        <v>0</v>
      </c>
      <c r="I531" s="21">
        <f t="shared" ref="I531" si="363">SUM(I522:I530)</f>
        <v>0</v>
      </c>
      <c r="J531" s="21">
        <f t="shared" ref="J531" si="364">SUM(J522:J530)</f>
        <v>0</v>
      </c>
      <c r="K531" s="27"/>
      <c r="L531" s="21">
        <f t="shared" ref="L531" ca="1" si="365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66">SUM(G532:G535)</f>
        <v>0</v>
      </c>
      <c r="H536" s="21">
        <f t="shared" ref="H536" si="367">SUM(H532:H535)</f>
        <v>0</v>
      </c>
      <c r="I536" s="21">
        <f t="shared" ref="I536" si="368">SUM(I532:I535)</f>
        <v>0</v>
      </c>
      <c r="J536" s="21">
        <f t="shared" ref="J536" si="369">SUM(J532:J535)</f>
        <v>0</v>
      </c>
      <c r="K536" s="27"/>
      <c r="L536" s="21">
        <f t="shared" ref="L536" ca="1" si="370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71">SUM(G537:G542)</f>
        <v>0</v>
      </c>
      <c r="H543" s="21">
        <f t="shared" ref="H543" si="372">SUM(H537:H542)</f>
        <v>0</v>
      </c>
      <c r="I543" s="21">
        <f t="shared" ref="I543" si="373">SUM(I537:I542)</f>
        <v>0</v>
      </c>
      <c r="J543" s="21">
        <f t="shared" ref="J543" si="374">SUM(J537:J542)</f>
        <v>0</v>
      </c>
      <c r="K543" s="27"/>
      <c r="L543" s="21">
        <f t="shared" ref="L543" ca="1" si="375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76">SUM(G544:G549)</f>
        <v>0</v>
      </c>
      <c r="H550" s="21">
        <f t="shared" ref="H550" si="377">SUM(H544:H549)</f>
        <v>0</v>
      </c>
      <c r="I550" s="21">
        <f t="shared" ref="I550" si="378">SUM(I544:I549)</f>
        <v>0</v>
      </c>
      <c r="J550" s="21">
        <f t="shared" ref="J550" si="379">SUM(J544:J549)</f>
        <v>0</v>
      </c>
      <c r="K550" s="27"/>
      <c r="L550" s="21">
        <f t="shared" ref="L550" ca="1" si="380">SUM(L544:L552)</f>
        <v>0</v>
      </c>
    </row>
    <row r="551" spans="1:12" ht="15.75" customHeight="1" thickBot="1">
      <c r="A551" s="31">
        <f>A510</f>
        <v>2</v>
      </c>
      <c r="B551" s="32">
        <f>B510</f>
        <v>6</v>
      </c>
      <c r="C551" s="71" t="s">
        <v>4</v>
      </c>
      <c r="D551" s="72"/>
      <c r="E551" s="33"/>
      <c r="F551" s="34">
        <f>F517+F521+F531+F536+F543+F550</f>
        <v>0</v>
      </c>
      <c r="G551" s="34">
        <f t="shared" ref="G551" si="381">G517+G521+G531+G536+G543+G550</f>
        <v>0</v>
      </c>
      <c r="H551" s="34">
        <f t="shared" ref="H551" si="382">H517+H521+H531+H536+H543+H550</f>
        <v>0</v>
      </c>
      <c r="I551" s="34">
        <f t="shared" ref="I551" si="383">I517+I521+I531+I536+I543+I550</f>
        <v>0</v>
      </c>
      <c r="J551" s="34">
        <f t="shared" ref="J551" si="384">J517+J521+J531+J536+J543+J550</f>
        <v>0</v>
      </c>
      <c r="K551" s="35"/>
      <c r="L551" s="34">
        <f t="shared" ref="L551" ca="1" si="385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86">SUM(G552:G558)</f>
        <v>0</v>
      </c>
      <c r="H559" s="21">
        <f t="shared" ref="H559" si="387">SUM(H552:H558)</f>
        <v>0</v>
      </c>
      <c r="I559" s="21">
        <f t="shared" ref="I559" si="388">SUM(I552:I558)</f>
        <v>0</v>
      </c>
      <c r="J559" s="21">
        <f t="shared" ref="J559" si="389">SUM(J552:J558)</f>
        <v>0</v>
      </c>
      <c r="K559" s="27"/>
      <c r="L559" s="21">
        <f t="shared" ref="L559" si="390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91">SUM(G560:G562)</f>
        <v>0</v>
      </c>
      <c r="H563" s="21">
        <f t="shared" ref="H563" si="392">SUM(H560:H562)</f>
        <v>0</v>
      </c>
      <c r="I563" s="21">
        <f t="shared" ref="I563" si="393">SUM(I560:I562)</f>
        <v>0</v>
      </c>
      <c r="J563" s="21">
        <f t="shared" ref="J563" si="394">SUM(J560:J562)</f>
        <v>0</v>
      </c>
      <c r="K563" s="27"/>
      <c r="L563" s="21">
        <f t="shared" ref="L563" ca="1" si="395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96">SUM(G564:G572)</f>
        <v>0</v>
      </c>
      <c r="H573" s="21">
        <f t="shared" ref="H573" si="397">SUM(H564:H572)</f>
        <v>0</v>
      </c>
      <c r="I573" s="21">
        <f t="shared" ref="I573" si="398">SUM(I564:I572)</f>
        <v>0</v>
      </c>
      <c r="J573" s="21">
        <f t="shared" ref="J573" si="399">SUM(J564:J572)</f>
        <v>0</v>
      </c>
      <c r="K573" s="27"/>
      <c r="L573" s="21">
        <f t="shared" ref="L573" ca="1" si="400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01">SUM(G574:G577)</f>
        <v>0</v>
      </c>
      <c r="H578" s="21">
        <f t="shared" ref="H578" si="402">SUM(H574:H577)</f>
        <v>0</v>
      </c>
      <c r="I578" s="21">
        <f t="shared" ref="I578" si="403">SUM(I574:I577)</f>
        <v>0</v>
      </c>
      <c r="J578" s="21">
        <f t="shared" ref="J578" si="404">SUM(J574:J577)</f>
        <v>0</v>
      </c>
      <c r="K578" s="27"/>
      <c r="L578" s="21">
        <f t="shared" ref="L578" ca="1" si="405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06">SUM(G579:G584)</f>
        <v>0</v>
      </c>
      <c r="H585" s="21">
        <f t="shared" ref="H585" si="407">SUM(H579:H584)</f>
        <v>0</v>
      </c>
      <c r="I585" s="21">
        <f t="shared" ref="I585" si="408">SUM(I579:I584)</f>
        <v>0</v>
      </c>
      <c r="J585" s="21">
        <f t="shared" ref="J585" si="409">SUM(J579:J584)</f>
        <v>0</v>
      </c>
      <c r="K585" s="27"/>
      <c r="L585" s="21">
        <f t="shared" ref="L585" ca="1" si="410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11">SUM(G586:G591)</f>
        <v>0</v>
      </c>
      <c r="H592" s="21">
        <f t="shared" ref="H592" si="412">SUM(H586:H591)</f>
        <v>0</v>
      </c>
      <c r="I592" s="21">
        <f t="shared" ref="I592" si="413">SUM(I586:I591)</f>
        <v>0</v>
      </c>
      <c r="J592" s="21">
        <f t="shared" ref="J592" si="414">SUM(J586:J591)</f>
        <v>0</v>
      </c>
      <c r="K592" s="27"/>
      <c r="L592" s="21">
        <f t="shared" ref="L592" ca="1" si="415">SUM(L586:L594)</f>
        <v>0</v>
      </c>
    </row>
    <row r="593" spans="1:12" ht="15.75" thickBot="1">
      <c r="A593" s="37">
        <f>A552</f>
        <v>2</v>
      </c>
      <c r="B593" s="38">
        <f>B552</f>
        <v>7</v>
      </c>
      <c r="C593" s="76" t="s">
        <v>4</v>
      </c>
      <c r="D593" s="77"/>
      <c r="E593" s="39"/>
      <c r="F593" s="40">
        <f>F559+F563+F573+F578+F585+F592</f>
        <v>0</v>
      </c>
      <c r="G593" s="40">
        <f t="shared" ref="G593" si="416">G559+G563+G573+G578+G585+G592</f>
        <v>0</v>
      </c>
      <c r="H593" s="40">
        <f t="shared" ref="H593" si="417">H559+H563+H573+H578+H585+H592</f>
        <v>0</v>
      </c>
      <c r="I593" s="40">
        <f t="shared" ref="I593" si="418">I559+I563+I573+I578+I585+I592</f>
        <v>0</v>
      </c>
      <c r="J593" s="40">
        <f t="shared" ref="J593" si="419">J559+J563+J573+J578+J585+J592</f>
        <v>0</v>
      </c>
      <c r="K593" s="41"/>
      <c r="L593" s="34">
        <f ca="1">L559+L563+L573+L578+L585+L592</f>
        <v>0</v>
      </c>
    </row>
    <row r="594" spans="1:12" ht="13.5" thickBot="1">
      <c r="A594" s="29"/>
      <c r="B594" s="30"/>
      <c r="C594" s="78" t="s">
        <v>5</v>
      </c>
      <c r="D594" s="78"/>
      <c r="E594" s="7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1529</v>
      </c>
      <c r="G594" s="42">
        <f t="shared" ref="G594:L594" si="42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51.265000000000008</v>
      </c>
      <c r="H594" s="42">
        <f t="shared" si="420"/>
        <v>50.821000000000005</v>
      </c>
      <c r="I594" s="42">
        <f t="shared" si="420"/>
        <v>243.31400000000002</v>
      </c>
      <c r="J594" s="42">
        <f t="shared" si="420"/>
        <v>1743.9299999999998</v>
      </c>
      <c r="K594" s="42"/>
      <c r="L594" s="42" t="e">
        <f t="shared" ca="1" si="420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2025-06-05T23:48:00Z</dcterms:modified>
</cp:coreProperties>
</file>